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https://sparebankensor-my.sharepoint.com/personal/atle_bergset_sor_no/Documents/"/>
    </mc:Choice>
  </mc:AlternateContent>
  <xr:revisionPtr revIDLastSave="0" documentId="8_{F49296A5-B745-404E-AA09-5FBC044F8215}" xr6:coauthVersionLast="47" xr6:coauthVersionMax="47" xr10:uidLastSave="{00000000-0000-0000-0000-000000000000}"/>
  <bookViews>
    <workbookView xWindow="28680" yWindow="-120" windowWidth="29040" windowHeight="15840" tabRatio="817" activeTab="2" xr2:uid="{00000000-000D-0000-FFFF-FFFF00000000}"/>
  </bookViews>
  <sheets>
    <sheet name="Veileder" sheetId="22" r:id="rId1"/>
    <sheet name="Kundeinformasjon" sheetId="18" r:id="rId2"/>
    <sheet name="Risikoanalyse" sheetId="27" r:id="rId3"/>
    <sheet name="Risikomatrise" sheetId="28" state="hidden" r:id="rId4"/>
    <sheet name="Lookup" sheetId="29" state="hidden" r:id="rId5"/>
    <sheet name="Sannsynlighetsvurdering" sheetId="13" r:id="rId6"/>
    <sheet name="Konsekvensvurdering" sheetId="14" r:id="rId7"/>
    <sheet name="Oppsummering og kommentarer" sheetId="25" r:id="rId8"/>
    <sheet name="Risikoscenarier" sheetId="16" state="hidden" r:id="rId9"/>
    <sheet name="Revisjon" sheetId="23" r:id="rId10"/>
    <sheet name="Grunnsikring " sheetId="11" state="hidden" r:id="rId11"/>
  </sheets>
  <definedNames>
    <definedName name="_xlnm._FilterDatabase" localSheetId="10" hidden="1">'Grunnsikring '!$A$1:$B$55</definedName>
    <definedName name="_xlnm._FilterDatabase" localSheetId="2" hidden="1">Risikoanalyse!#REF!</definedName>
    <definedName name="MmExcelLinker_7DC255D1_B5BA_45E1_A9E6_B8DDAD51F995">#REF!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27" l="1"/>
  <c r="H10" i="27"/>
  <c r="H11" i="27"/>
  <c r="H12" i="27"/>
  <c r="H13" i="27"/>
  <c r="H14" i="27"/>
  <c r="AO34" i="27"/>
  <c r="AO35" i="27"/>
  <c r="AN33" i="27"/>
  <c r="AO33" i="27" s="1"/>
  <c r="AN34" i="27"/>
  <c r="AN35" i="27"/>
  <c r="AN32" i="27"/>
  <c r="AO32" i="27" s="1"/>
  <c r="AO24" i="27"/>
  <c r="AO25" i="27"/>
  <c r="AO26" i="27"/>
  <c r="AN24" i="27"/>
  <c r="AN25" i="27"/>
  <c r="AN26" i="27"/>
  <c r="AN23" i="27"/>
  <c r="AO23" i="27" s="1"/>
  <c r="AO17" i="27"/>
  <c r="AO18" i="27"/>
  <c r="AO19" i="27"/>
  <c r="AO20" i="27"/>
  <c r="AO21" i="27"/>
  <c r="AN8" i="27"/>
  <c r="AN9" i="27"/>
  <c r="AO9" i="27" s="1"/>
  <c r="AN10" i="27"/>
  <c r="AO10" i="27" s="1"/>
  <c r="AN11" i="27"/>
  <c r="AO11" i="27" s="1"/>
  <c r="AN12" i="27"/>
  <c r="AO12" i="27" s="1"/>
  <c r="AN13" i="27"/>
  <c r="AO13" i="27" s="1"/>
  <c r="AN14" i="27"/>
  <c r="AO14" i="27" s="1"/>
  <c r="AN16" i="27"/>
  <c r="AO16" i="27" s="1"/>
  <c r="AN17" i="27"/>
  <c r="AN18" i="27"/>
  <c r="AN19" i="27"/>
  <c r="AN20" i="27"/>
  <c r="AN21" i="27"/>
  <c r="AO6" i="27"/>
  <c r="AO7" i="27"/>
  <c r="AN7" i="27"/>
  <c r="AN6" i="27"/>
  <c r="AN5" i="27"/>
  <c r="AO5" i="27" s="1"/>
  <c r="G39" i="27"/>
  <c r="H39" i="27" s="1"/>
  <c r="G38" i="27"/>
  <c r="H38" i="27" s="1"/>
  <c r="G37" i="27"/>
  <c r="H37" i="27" s="1"/>
  <c r="G35" i="27"/>
  <c r="H35" i="27" s="1"/>
  <c r="G34" i="27"/>
  <c r="H34" i="27" s="1"/>
  <c r="G33" i="27"/>
  <c r="H33" i="27" s="1"/>
  <c r="G32" i="27"/>
  <c r="H32" i="27" s="1"/>
  <c r="G31" i="27"/>
  <c r="H31" i="27" s="1"/>
  <c r="G30" i="27"/>
  <c r="H30" i="27" s="1"/>
  <c r="G29" i="27"/>
  <c r="H29" i="27" s="1"/>
  <c r="G28" i="27"/>
  <c r="H28" i="27" s="1"/>
  <c r="G26" i="27"/>
  <c r="H26" i="27" s="1"/>
  <c r="G25" i="27"/>
  <c r="H25" i="27" s="1"/>
  <c r="G24" i="27"/>
  <c r="H24" i="27" s="1"/>
  <c r="G23" i="27"/>
  <c r="G22" i="27"/>
  <c r="H22" i="27" s="1"/>
  <c r="G21" i="27"/>
  <c r="H21" i="27" s="1"/>
  <c r="G20" i="27"/>
  <c r="H20" i="27" s="1"/>
  <c r="G19" i="27"/>
  <c r="H19" i="27" s="1"/>
  <c r="G18" i="27"/>
  <c r="H18" i="27" s="1"/>
  <c r="G17" i="27"/>
  <c r="H17" i="27" s="1"/>
  <c r="G16" i="27"/>
  <c r="H16" i="27" s="1"/>
  <c r="G14" i="27"/>
  <c r="G13" i="27"/>
  <c r="G12" i="27"/>
  <c r="G11" i="27"/>
  <c r="G10" i="27"/>
  <c r="G9" i="27"/>
  <c r="G8" i="27"/>
  <c r="H8" i="27" s="1"/>
  <c r="G7" i="27"/>
  <c r="H7" i="27" s="1"/>
  <c r="G6" i="27"/>
  <c r="H6" i="27" s="1"/>
  <c r="B30" i="29"/>
  <c r="B31" i="29" s="1"/>
  <c r="B32" i="29" s="1"/>
  <c r="B33" i="29" s="1"/>
  <c r="B34" i="29" s="1"/>
  <c r="B35" i="29" s="1"/>
  <c r="B36" i="29" s="1"/>
  <c r="B37" i="29" s="1"/>
  <c r="B38" i="29" s="1"/>
  <c r="B39" i="29" s="1"/>
  <c r="B40" i="29" s="1"/>
  <c r="B14" i="29"/>
  <c r="B15" i="29" s="1"/>
  <c r="B16" i="29" s="1"/>
  <c r="B17" i="29" s="1"/>
  <c r="B18" i="29" s="1"/>
  <c r="B19" i="29" s="1"/>
  <c r="B20" i="29" s="1"/>
  <c r="B21" i="29" s="1"/>
  <c r="B22" i="29" s="1"/>
  <c r="B23" i="29" s="1"/>
  <c r="B24" i="29" s="1"/>
  <c r="B25" i="29" s="1"/>
  <c r="B26" i="29" s="1"/>
  <c r="B27" i="29" s="1"/>
  <c r="B28" i="29" s="1"/>
  <c r="B6" i="29"/>
  <c r="B7" i="29" s="1"/>
  <c r="B8" i="29" s="1"/>
  <c r="B9" i="29" s="1"/>
  <c r="B10" i="29" s="1"/>
  <c r="B11" i="29" s="1"/>
  <c r="B12" i="29" s="1"/>
  <c r="G5" i="27"/>
  <c r="H5" i="27" s="1"/>
  <c r="AN37" i="27"/>
  <c r="AN38" i="27"/>
  <c r="AN39" i="27"/>
  <c r="B2" i="18"/>
  <c r="I7" i="28"/>
  <c r="AN36" i="27" l="1"/>
  <c r="AN27" i="27"/>
  <c r="AO27" i="27" s="1"/>
  <c r="AN15" i="27"/>
  <c r="AO15" i="27" s="1"/>
  <c r="G27" i="27"/>
  <c r="H27" i="27" s="1"/>
  <c r="G36" i="27"/>
  <c r="H36" i="27" s="1"/>
  <c r="H23" i="27"/>
  <c r="G15" i="27"/>
  <c r="H15" i="27" s="1"/>
  <c r="AO8" i="27"/>
  <c r="B41" i="29"/>
  <c r="B42" i="29" s="1"/>
  <c r="B43" i="29" s="1"/>
  <c r="B44" i="29" s="1"/>
  <c r="B45" i="29" s="1"/>
  <c r="AN28" i="27"/>
  <c r="AN29" i="27"/>
  <c r="AN30" i="27"/>
  <c r="AO36" i="27" l="1"/>
  <c r="J6" i="28" l="1"/>
  <c r="J7" i="28"/>
  <c r="J8" i="28"/>
  <c r="J9" i="28"/>
  <c r="J10" i="28"/>
  <c r="J11" i="28"/>
  <c r="J12" i="28"/>
  <c r="J13" i="28"/>
  <c r="J14" i="28"/>
  <c r="J15" i="28"/>
  <c r="J16" i="28"/>
  <c r="J17" i="28"/>
  <c r="J18" i="28"/>
  <c r="J19" i="28"/>
  <c r="J20" i="28"/>
  <c r="J21" i="28"/>
  <c r="J5" i="28"/>
  <c r="I8" i="28"/>
  <c r="I9" i="28"/>
  <c r="I10" i="28"/>
  <c r="I11" i="28"/>
  <c r="I12" i="28"/>
  <c r="I13" i="28"/>
  <c r="I14" i="28"/>
  <c r="I15" i="28"/>
  <c r="I16" i="28"/>
  <c r="I17" i="28"/>
  <c r="I18" i="28"/>
  <c r="I19" i="28"/>
  <c r="I20" i="28"/>
  <c r="I21" i="28"/>
  <c r="I6" i="28"/>
  <c r="I5" i="28"/>
  <c r="L34" i="27"/>
  <c r="O20" i="28"/>
  <c r="N20" i="28"/>
  <c r="M20" i="28"/>
  <c r="L20" i="28"/>
  <c r="H20" i="28"/>
  <c r="N18" i="28"/>
  <c r="M18" i="28"/>
  <c r="L18" i="28"/>
  <c r="K18" i="28"/>
  <c r="L39" i="27"/>
  <c r="L38" i="27"/>
  <c r="L37" i="27"/>
  <c r="L35" i="27"/>
  <c r="M3" i="27"/>
  <c r="N3" i="27"/>
  <c r="O3" i="27"/>
  <c r="P3" i="27"/>
  <c r="Q3" i="27"/>
  <c r="R3" i="27"/>
  <c r="S3" i="27"/>
  <c r="T3" i="27"/>
  <c r="U3" i="27"/>
  <c r="V3" i="27"/>
  <c r="W3" i="27"/>
  <c r="X3" i="27"/>
  <c r="Y3" i="27"/>
  <c r="L5" i="27"/>
  <c r="L6" i="27"/>
  <c r="L7" i="27"/>
  <c r="L8" i="27"/>
  <c r="L9" i="27"/>
  <c r="L10" i="27"/>
  <c r="L11" i="27"/>
  <c r="L12" i="27"/>
  <c r="L13" i="27"/>
  <c r="L14" i="27"/>
  <c r="L16" i="27"/>
  <c r="L18" i="27"/>
  <c r="L19" i="27"/>
  <c r="L20" i="27"/>
  <c r="L21" i="27"/>
  <c r="L23" i="27"/>
  <c r="L24" i="27"/>
  <c r="L25" i="27"/>
  <c r="L26" i="27"/>
  <c r="L28" i="27"/>
  <c r="L29" i="27"/>
  <c r="L30" i="27"/>
  <c r="L32" i="27"/>
  <c r="L33" i="27"/>
  <c r="B5" i="27" a="1"/>
  <c r="M11" i="27" l="1"/>
  <c r="T5" i="27"/>
  <c r="Q38" i="27"/>
  <c r="N24" i="27"/>
  <c r="Q35" i="27"/>
  <c r="T8" i="27"/>
  <c r="T21" i="27"/>
  <c r="U34" i="27"/>
  <c r="M34" i="27"/>
  <c r="N34" i="27"/>
  <c r="V34" i="27"/>
  <c r="O34" i="27"/>
  <c r="W34" i="27"/>
  <c r="P34" i="27"/>
  <c r="X34" i="27"/>
  <c r="Q34" i="27"/>
  <c r="Y34" i="27"/>
  <c r="R34" i="27"/>
  <c r="S34" i="27"/>
  <c r="T34" i="27"/>
  <c r="U35" i="27"/>
  <c r="V35" i="27"/>
  <c r="Y39" i="27"/>
  <c r="V39" i="27"/>
  <c r="U39" i="27"/>
  <c r="N39" i="27"/>
  <c r="M20" i="27"/>
  <c r="M39" i="27"/>
  <c r="Y37" i="27"/>
  <c r="V37" i="27"/>
  <c r="U37" i="27"/>
  <c r="N37" i="27"/>
  <c r="Q39" i="27"/>
  <c r="M37" i="27"/>
  <c r="U38" i="27"/>
  <c r="Q37" i="27"/>
  <c r="V38" i="27"/>
  <c r="Y35" i="27"/>
  <c r="Y38" i="27"/>
  <c r="M35" i="27"/>
  <c r="M38" i="27"/>
  <c r="N35" i="27"/>
  <c r="N38" i="27"/>
  <c r="O35" i="27"/>
  <c r="W35" i="27"/>
  <c r="O37" i="27"/>
  <c r="W37" i="27"/>
  <c r="O38" i="27"/>
  <c r="W38" i="27"/>
  <c r="O39" i="27"/>
  <c r="W39" i="27"/>
  <c r="P35" i="27"/>
  <c r="X35" i="27"/>
  <c r="P37" i="27"/>
  <c r="X37" i="27"/>
  <c r="P38" i="27"/>
  <c r="X38" i="27"/>
  <c r="P39" i="27"/>
  <c r="X39" i="27"/>
  <c r="R35" i="27"/>
  <c r="R37" i="27"/>
  <c r="R38" i="27"/>
  <c r="R39" i="27"/>
  <c r="S35" i="27"/>
  <c r="S37" i="27"/>
  <c r="S38" i="27"/>
  <c r="S39" i="27"/>
  <c r="T35" i="27"/>
  <c r="T37" i="27"/>
  <c r="T38" i="27"/>
  <c r="T39" i="27"/>
  <c r="T10" i="27"/>
  <c r="B5" i="27"/>
  <c r="M26" i="27"/>
  <c r="M18" i="27"/>
  <c r="M21" i="27"/>
  <c r="M9" i="27"/>
  <c r="T6" i="27"/>
  <c r="M32" i="27"/>
  <c r="M12" i="27"/>
  <c r="T9" i="27"/>
  <c r="M30" i="27"/>
  <c r="M25" i="27"/>
  <c r="M16" i="27"/>
  <c r="T11" i="27"/>
  <c r="M6" i="27"/>
  <c r="M14" i="27"/>
  <c r="M29" i="27"/>
  <c r="M19" i="27"/>
  <c r="M5" i="27"/>
  <c r="M33" i="27"/>
  <c r="M28" i="27"/>
  <c r="M23" i="27"/>
  <c r="M13" i="27"/>
  <c r="M10" i="27"/>
  <c r="T7" i="27"/>
  <c r="R5" i="27"/>
  <c r="M24" i="27"/>
  <c r="M8" i="27"/>
  <c r="T18" i="27"/>
  <c r="M7" i="27"/>
  <c r="T23" i="27"/>
  <c r="T20" i="27"/>
  <c r="T19" i="27"/>
  <c r="T16" i="27"/>
  <c r="T13" i="27"/>
  <c r="S33" i="27"/>
  <c r="S32" i="27"/>
  <c r="S30" i="27"/>
  <c r="S29" i="27"/>
  <c r="S28" i="27"/>
  <c r="S26" i="27"/>
  <c r="S25" i="27"/>
  <c r="S24" i="27"/>
  <c r="S23" i="27"/>
  <c r="S21" i="27"/>
  <c r="S20" i="27"/>
  <c r="S19" i="27"/>
  <c r="S18" i="27"/>
  <c r="S16" i="27"/>
  <c r="S14" i="27"/>
  <c r="S13" i="27"/>
  <c r="S12" i="27"/>
  <c r="S11" i="27"/>
  <c r="S10" i="27"/>
  <c r="S9" i="27"/>
  <c r="S8" i="27"/>
  <c r="S7" i="27"/>
  <c r="S6" i="27"/>
  <c r="S5" i="27"/>
  <c r="T33" i="27"/>
  <c r="T30" i="27"/>
  <c r="T24" i="27"/>
  <c r="T14" i="27"/>
  <c r="T12" i="27"/>
  <c r="R26" i="27"/>
  <c r="R24" i="27"/>
  <c r="R13" i="27"/>
  <c r="Y32" i="27"/>
  <c r="Q29" i="27"/>
  <c r="Q25" i="27"/>
  <c r="Q21" i="27"/>
  <c r="Q18" i="27"/>
  <c r="Y12" i="27"/>
  <c r="Y9" i="27"/>
  <c r="Q7" i="27"/>
  <c r="X33" i="27"/>
  <c r="P33" i="27"/>
  <c r="X32" i="27"/>
  <c r="P32" i="27"/>
  <c r="X30" i="27"/>
  <c r="P30" i="27"/>
  <c r="X29" i="27"/>
  <c r="P29" i="27"/>
  <c r="X28" i="27"/>
  <c r="P28" i="27"/>
  <c r="X26" i="27"/>
  <c r="P26" i="27"/>
  <c r="X25" i="27"/>
  <c r="P25" i="27"/>
  <c r="X24" i="27"/>
  <c r="P24" i="27"/>
  <c r="X23" i="27"/>
  <c r="P23" i="27"/>
  <c r="X21" i="27"/>
  <c r="P21" i="27"/>
  <c r="X20" i="27"/>
  <c r="P20" i="27"/>
  <c r="X19" i="27"/>
  <c r="P19" i="27"/>
  <c r="X18" i="27"/>
  <c r="P18" i="27"/>
  <c r="X16" i="27"/>
  <c r="P16" i="27"/>
  <c r="X14" i="27"/>
  <c r="P14" i="27"/>
  <c r="X13" i="27"/>
  <c r="P13" i="27"/>
  <c r="X12" i="27"/>
  <c r="P12" i="27"/>
  <c r="X11" i="27"/>
  <c r="P11" i="27"/>
  <c r="X10" i="27"/>
  <c r="P10" i="27"/>
  <c r="X9" i="27"/>
  <c r="P9" i="27"/>
  <c r="X8" i="27"/>
  <c r="P8" i="27"/>
  <c r="X7" i="27"/>
  <c r="P7" i="27"/>
  <c r="X6" i="27"/>
  <c r="P6" i="27"/>
  <c r="X5" i="27"/>
  <c r="P5" i="27"/>
  <c r="T25" i="27"/>
  <c r="R30" i="27"/>
  <c r="R28" i="27"/>
  <c r="R20" i="27"/>
  <c r="R12" i="27"/>
  <c r="R10" i="27"/>
  <c r="R8" i="27"/>
  <c r="R7" i="27"/>
  <c r="R6" i="27"/>
  <c r="Q30" i="27"/>
  <c r="Y26" i="27"/>
  <c r="Y23" i="27"/>
  <c r="Y19" i="27"/>
  <c r="Q16" i="27"/>
  <c r="Q11" i="27"/>
  <c r="W33" i="27"/>
  <c r="O33" i="27"/>
  <c r="W32" i="27"/>
  <c r="O32" i="27"/>
  <c r="W30" i="27"/>
  <c r="O30" i="27"/>
  <c r="W29" i="27"/>
  <c r="O29" i="27"/>
  <c r="W28" i="27"/>
  <c r="O28" i="27"/>
  <c r="W26" i="27"/>
  <c r="O26" i="27"/>
  <c r="W25" i="27"/>
  <c r="O25" i="27"/>
  <c r="W24" i="27"/>
  <c r="O24" i="27"/>
  <c r="W23" i="27"/>
  <c r="O23" i="27"/>
  <c r="W21" i="27"/>
  <c r="O21" i="27"/>
  <c r="W20" i="27"/>
  <c r="O20" i="27"/>
  <c r="W19" i="27"/>
  <c r="O19" i="27"/>
  <c r="W18" i="27"/>
  <c r="O18" i="27"/>
  <c r="W16" i="27"/>
  <c r="O16" i="27"/>
  <c r="W14" i="27"/>
  <c r="O14" i="27"/>
  <c r="W13" i="27"/>
  <c r="O13" i="27"/>
  <c r="W12" i="27"/>
  <c r="O12" i="27"/>
  <c r="W11" i="27"/>
  <c r="O11" i="27"/>
  <c r="W10" i="27"/>
  <c r="O10" i="27"/>
  <c r="W9" i="27"/>
  <c r="O9" i="27"/>
  <c r="W8" i="27"/>
  <c r="O8" i="27"/>
  <c r="W7" i="27"/>
  <c r="O7" i="27"/>
  <c r="W6" i="27"/>
  <c r="O6" i="27"/>
  <c r="W5" i="27"/>
  <c r="O5" i="27"/>
  <c r="T28" i="27"/>
  <c r="R32" i="27"/>
  <c r="R29" i="27"/>
  <c r="R21" i="27"/>
  <c r="R16" i="27"/>
  <c r="R11" i="27"/>
  <c r="R9" i="27"/>
  <c r="Q33" i="27"/>
  <c r="Q32" i="27"/>
  <c r="Y29" i="27"/>
  <c r="Q28" i="27"/>
  <c r="Y25" i="27"/>
  <c r="Y24" i="27"/>
  <c r="Q23" i="27"/>
  <c r="Y20" i="27"/>
  <c r="Q19" i="27"/>
  <c r="Y16" i="27"/>
  <c r="Y14" i="27"/>
  <c r="Y13" i="27"/>
  <c r="Y11" i="27"/>
  <c r="Q10" i="27"/>
  <c r="Q9" i="27"/>
  <c r="Q8" i="27"/>
  <c r="Y6" i="27"/>
  <c r="Y5" i="27"/>
  <c r="V33" i="27"/>
  <c r="N33" i="27"/>
  <c r="V32" i="27"/>
  <c r="N32" i="27"/>
  <c r="V30" i="27"/>
  <c r="N30" i="27"/>
  <c r="V29" i="27"/>
  <c r="N29" i="27"/>
  <c r="V28" i="27"/>
  <c r="N28" i="27"/>
  <c r="V26" i="27"/>
  <c r="N26" i="27"/>
  <c r="V25" i="27"/>
  <c r="N25" i="27"/>
  <c r="V24" i="27"/>
  <c r="V23" i="27"/>
  <c r="N23" i="27"/>
  <c r="V21" i="27"/>
  <c r="N21" i="27"/>
  <c r="V20" i="27"/>
  <c r="N20" i="27"/>
  <c r="V19" i="27"/>
  <c r="N19" i="27"/>
  <c r="V18" i="27"/>
  <c r="N18" i="27"/>
  <c r="V16" i="27"/>
  <c r="N16" i="27"/>
  <c r="V14" i="27"/>
  <c r="N14" i="27"/>
  <c r="V13" i="27"/>
  <c r="N13" i="27"/>
  <c r="V12" i="27"/>
  <c r="N12" i="27"/>
  <c r="V11" i="27"/>
  <c r="N11" i="27"/>
  <c r="V10" i="27"/>
  <c r="N10" i="27"/>
  <c r="V9" i="27"/>
  <c r="N9" i="27"/>
  <c r="V8" i="27"/>
  <c r="N8" i="27"/>
  <c r="V7" i="27"/>
  <c r="N7" i="27"/>
  <c r="V6" i="27"/>
  <c r="N6" i="27"/>
  <c r="V5" i="27"/>
  <c r="N5" i="27"/>
  <c r="T32" i="27"/>
  <c r="T29" i="27"/>
  <c r="T26" i="27"/>
  <c r="R33" i="27"/>
  <c r="R25" i="27"/>
  <c r="R23" i="27"/>
  <c r="R19" i="27"/>
  <c r="R18" i="27"/>
  <c r="R14" i="27"/>
  <c r="Y33" i="27"/>
  <c r="Y30" i="27"/>
  <c r="Y28" i="27"/>
  <c r="Q26" i="27"/>
  <c r="Q24" i="27"/>
  <c r="Y21" i="27"/>
  <c r="Q20" i="27"/>
  <c r="Y18" i="27"/>
  <c r="Q14" i="27"/>
  <c r="Q13" i="27"/>
  <c r="Q12" i="27"/>
  <c r="Y10" i="27"/>
  <c r="Y8" i="27"/>
  <c r="Y7" i="27"/>
  <c r="Q6" i="27"/>
  <c r="Q5" i="27"/>
  <c r="U33" i="27"/>
  <c r="U32" i="27"/>
  <c r="U30" i="27"/>
  <c r="U29" i="27"/>
  <c r="U28" i="27"/>
  <c r="U26" i="27"/>
  <c r="U25" i="27"/>
  <c r="U24" i="27"/>
  <c r="U23" i="27"/>
  <c r="U21" i="27"/>
  <c r="U20" i="27"/>
  <c r="U19" i="27"/>
  <c r="U18" i="27"/>
  <c r="U16" i="27"/>
  <c r="U14" i="27"/>
  <c r="U13" i="27"/>
  <c r="U12" i="27"/>
  <c r="U11" i="27"/>
  <c r="U10" i="27"/>
  <c r="U9" i="27"/>
  <c r="U8" i="27"/>
  <c r="U7" i="27"/>
  <c r="U6" i="27"/>
  <c r="U5" i="27"/>
  <c r="B6" i="27" a="1"/>
  <c r="C13" i="28" l="1"/>
  <c r="B13" i="28"/>
  <c r="C16" i="28"/>
  <c r="D16" i="28"/>
  <c r="C14" i="28"/>
  <c r="D14" i="28"/>
  <c r="B14" i="28"/>
  <c r="B12" i="28"/>
  <c r="C12" i="28"/>
  <c r="C15" i="28"/>
  <c r="D15" i="28"/>
  <c r="B15" i="28"/>
  <c r="B16" i="28"/>
  <c r="B6" i="27"/>
  <c r="B7" i="27" a="1"/>
  <c r="B8" i="28" l="1"/>
  <c r="F8" i="28"/>
  <c r="F4" i="28"/>
  <c r="F5" i="28"/>
  <c r="B7" i="28"/>
  <c r="D6" i="28"/>
  <c r="E8" i="28"/>
  <c r="D5" i="28"/>
  <c r="E6" i="28"/>
  <c r="F7" i="28"/>
  <c r="F6" i="28"/>
  <c r="E5" i="28"/>
  <c r="D7" i="28"/>
  <c r="E4" i="28"/>
  <c r="D4" i="28"/>
  <c r="E7" i="28"/>
  <c r="B4" i="28"/>
  <c r="C4" i="28"/>
  <c r="C5" i="28"/>
  <c r="B6" i="28"/>
  <c r="B5" i="28"/>
  <c r="C6" i="28"/>
  <c r="D8" i="28"/>
  <c r="C7" i="28"/>
  <c r="C8" i="28"/>
  <c r="B7" i="27"/>
  <c r="B8" i="27" a="1"/>
  <c r="B8" i="27" l="1"/>
  <c r="B9" i="27" a="1"/>
  <c r="B9" i="27" l="1"/>
  <c r="B10" i="27" a="1"/>
  <c r="B10" i="27" l="1"/>
  <c r="B11" i="27" a="1"/>
  <c r="B11" i="27" l="1"/>
  <c r="B12" i="27" a="1"/>
  <c r="B12" i="27" l="1"/>
  <c r="B13" i="27" a="1"/>
  <c r="B13" i="27" l="1"/>
  <c r="B14" i="27" a="1"/>
  <c r="B14" i="27" l="1"/>
  <c r="B16" i="27" a="1"/>
  <c r="B16" i="27" l="1"/>
  <c r="B18" i="27" a="1"/>
  <c r="B18" i="27" l="1"/>
  <c r="B19" i="27" a="1"/>
  <c r="B19" i="27" l="1"/>
  <c r="B20" i="27" a="1"/>
  <c r="B20" i="27" l="1"/>
  <c r="B21" i="27" a="1"/>
  <c r="B21" i="27" l="1"/>
  <c r="B23" i="27" a="1"/>
  <c r="B23" i="27" l="1"/>
  <c r="B24" i="27" a="1"/>
  <c r="B24" i="27" l="1"/>
  <c r="B25" i="27" a="1"/>
  <c r="B25" i="27" l="1"/>
  <c r="B26" i="27" a="1"/>
  <c r="B26" i="27" l="1"/>
  <c r="B28" i="27" a="1"/>
  <c r="B28" i="27" l="1"/>
  <c r="B29" i="27" a="1"/>
  <c r="B29" i="27" l="1"/>
  <c r="B30" i="27" a="1"/>
  <c r="B30" i="27" l="1"/>
  <c r="B32" i="27" a="1"/>
  <c r="B32" i="27" l="1"/>
  <c r="B33" i="27" a="1"/>
  <c r="B33" i="27" l="1"/>
  <c r="B34" i="27" a="1"/>
  <c r="B34" i="27" l="1"/>
  <c r="B35" i="27" a="1"/>
  <c r="B35" i="27" l="1"/>
  <c r="H7" i="28" l="1"/>
  <c r="A1" i="28"/>
  <c r="O16" i="28"/>
  <c r="N16" i="28"/>
  <c r="M16" i="28"/>
  <c r="L16" i="28"/>
  <c r="H16" i="28"/>
  <c r="O15" i="28"/>
  <c r="N15" i="28"/>
  <c r="M15" i="28"/>
  <c r="L15" i="28"/>
  <c r="H15" i="28"/>
  <c r="O14" i="28"/>
  <c r="N14" i="28"/>
  <c r="M14" i="28"/>
  <c r="L14" i="28"/>
  <c r="H14" i="28"/>
  <c r="O13" i="28"/>
  <c r="N13" i="28"/>
  <c r="M13" i="28"/>
  <c r="L13" i="28"/>
  <c r="H13" i="28"/>
  <c r="O12" i="28"/>
  <c r="N12" i="28"/>
  <c r="M12" i="28"/>
  <c r="L12" i="28"/>
  <c r="H12" i="28"/>
  <c r="N8" i="28"/>
  <c r="H8" i="28"/>
  <c r="H6" i="28"/>
  <c r="H5" i="28"/>
  <c r="H4" i="28"/>
  <c r="AJ3" i="27"/>
  <c r="AJ34" i="27" s="1"/>
  <c r="AI3" i="27"/>
  <c r="AI34" i="27" s="1"/>
  <c r="AH3" i="27"/>
  <c r="AH34" i="27" s="1"/>
  <c r="AG3" i="27"/>
  <c r="AG34" i="27" s="1"/>
  <c r="AF3" i="27"/>
  <c r="AF34" i="27" s="1"/>
  <c r="AE3" i="27"/>
  <c r="AE34" i="27" s="1"/>
  <c r="AD3" i="27"/>
  <c r="AD34" i="27" s="1"/>
  <c r="AC3" i="27"/>
  <c r="AC34" i="27" s="1"/>
  <c r="AB3" i="27"/>
  <c r="AB34" i="27" s="1"/>
  <c r="AA3" i="27"/>
  <c r="AA34" i="27" s="1"/>
  <c r="Z3" i="27"/>
  <c r="Z34" i="27" s="1"/>
  <c r="AF35" i="27" l="1"/>
  <c r="AF38" i="27"/>
  <c r="AF37" i="27"/>
  <c r="AF39" i="27"/>
  <c r="AG37" i="27"/>
  <c r="AG39" i="27"/>
  <c r="AG35" i="27"/>
  <c r="AG38" i="27"/>
  <c r="Z39" i="27"/>
  <c r="Z37" i="27"/>
  <c r="Z35" i="27"/>
  <c r="Z38" i="27"/>
  <c r="AH39" i="27"/>
  <c r="AH37" i="27"/>
  <c r="AH35" i="27"/>
  <c r="AH38" i="27"/>
  <c r="AE39" i="27"/>
  <c r="AE37" i="27"/>
  <c r="AE35" i="27"/>
  <c r="AE38" i="27"/>
  <c r="AA35" i="27"/>
  <c r="AA38" i="27"/>
  <c r="AA39" i="27"/>
  <c r="AA37" i="27"/>
  <c r="AI35" i="27"/>
  <c r="AI38" i="27"/>
  <c r="AI39" i="27"/>
  <c r="AI37" i="27"/>
  <c r="AB38" i="27"/>
  <c r="AB39" i="27"/>
  <c r="AB37" i="27"/>
  <c r="AB35" i="27"/>
  <c r="AC38" i="27"/>
  <c r="AC35" i="27"/>
  <c r="AC39" i="27"/>
  <c r="AC37" i="27"/>
  <c r="AJ39" i="27"/>
  <c r="AJ37" i="27"/>
  <c r="AJ35" i="27"/>
  <c r="AJ38" i="27"/>
  <c r="AD39" i="27"/>
  <c r="AD37" i="27"/>
  <c r="AD38" i="27"/>
  <c r="AD35" i="27"/>
  <c r="A1" i="23"/>
  <c r="O6" i="28" l="1"/>
  <c r="L8" i="28"/>
  <c r="L5" i="28"/>
  <c r="N5" i="28"/>
  <c r="L6" i="28"/>
  <c r="M5" i="28"/>
  <c r="O8" i="28"/>
  <c r="M8" i="28"/>
  <c r="L4" i="28"/>
  <c r="O5" i="28"/>
  <c r="L7" i="28"/>
  <c r="M4" i="28"/>
  <c r="N4" i="28"/>
  <c r="N7" i="28"/>
  <c r="O4" i="28"/>
  <c r="O7" i="28"/>
  <c r="N6" i="28" l="1"/>
  <c r="M6" i="28" l="1"/>
  <c r="M7" i="28"/>
  <c r="AE24" i="27"/>
  <c r="AD24" i="27"/>
  <c r="AH24" i="27"/>
  <c r="AC24" i="27"/>
  <c r="AI24" i="27"/>
  <c r="AG24" i="27"/>
  <c r="AA24" i="27"/>
  <c r="Z24" i="27"/>
  <c r="AB24" i="27"/>
  <c r="AJ24" i="27"/>
  <c r="AH20" i="27"/>
  <c r="AB20" i="27"/>
  <c r="AJ20" i="27"/>
  <c r="AA20" i="27"/>
  <c r="AI20" i="27"/>
  <c r="AG20" i="27"/>
  <c r="AC20" i="27"/>
  <c r="AD20" i="27"/>
  <c r="AE20" i="27"/>
  <c r="Z20" i="27"/>
  <c r="AG10" i="27"/>
  <c r="AC10" i="27"/>
  <c r="AJ10" i="27"/>
  <c r="AB10" i="27"/>
  <c r="AH10" i="27"/>
  <c r="AE10" i="27"/>
  <c r="AA10" i="27"/>
  <c r="AD10" i="27"/>
  <c r="Z10" i="27"/>
  <c r="AI10" i="27"/>
  <c r="Z5" i="27"/>
  <c r="AC5" i="27"/>
  <c r="AJ5" i="27"/>
  <c r="AI5" i="27"/>
  <c r="AH5" i="27"/>
  <c r="AB5" i="27"/>
  <c r="AA5" i="27"/>
  <c r="AG5" i="27"/>
  <c r="AE5" i="27"/>
  <c r="AD5" i="27"/>
  <c r="AC33" i="27"/>
  <c r="AG33" i="27"/>
  <c r="AD33" i="27"/>
  <c r="AE33" i="27"/>
  <c r="AJ33" i="27"/>
  <c r="Z33" i="27"/>
  <c r="AB33" i="27"/>
  <c r="AI33" i="27"/>
  <c r="AH33" i="27"/>
  <c r="AA33" i="27"/>
  <c r="AC25" i="27"/>
  <c r="AE25" i="27"/>
  <c r="AD25" i="27"/>
  <c r="AG25" i="27"/>
  <c r="AI25" i="27"/>
  <c r="AA25" i="27"/>
  <c r="AJ25" i="27"/>
  <c r="AH25" i="27"/>
  <c r="AB25" i="27"/>
  <c r="Z25" i="27"/>
  <c r="AD29" i="27"/>
  <c r="AH29" i="27"/>
  <c r="Z29" i="27"/>
  <c r="AE29" i="27"/>
  <c r="AC29" i="27"/>
  <c r="AI29" i="27"/>
  <c r="AG29" i="27"/>
  <c r="AA29" i="27"/>
  <c r="AJ29" i="27"/>
  <c r="AB29" i="27"/>
  <c r="AG28" i="27"/>
  <c r="AD28" i="27"/>
  <c r="Z28" i="27"/>
  <c r="AH28" i="27"/>
  <c r="AB28" i="27"/>
  <c r="AI28" i="27"/>
  <c r="AA28" i="27"/>
  <c r="AE28" i="27"/>
  <c r="AJ28" i="27"/>
  <c r="AC28" i="27"/>
  <c r="Z26" i="27"/>
  <c r="AH26" i="27"/>
  <c r="AC26" i="27"/>
  <c r="AA26" i="27"/>
  <c r="AI26" i="27"/>
  <c r="AJ26" i="27"/>
  <c r="AE26" i="27"/>
  <c r="AG26" i="27"/>
  <c r="AD26" i="27"/>
  <c r="AB26" i="27"/>
  <c r="AH14" i="27"/>
  <c r="AD14" i="27"/>
  <c r="Z14" i="27"/>
  <c r="AC14" i="27"/>
  <c r="AA14" i="27"/>
  <c r="AE14" i="27"/>
  <c r="AI14" i="27"/>
  <c r="AJ14" i="27"/>
  <c r="AG14" i="27"/>
  <c r="AB14" i="27"/>
  <c r="AB16" i="27"/>
  <c r="AJ16" i="27"/>
  <c r="Z16" i="27"/>
  <c r="AH16" i="27"/>
  <c r="AG16" i="27"/>
  <c r="AD16" i="27"/>
  <c r="AE16" i="27"/>
  <c r="AA16" i="27"/>
  <c r="AI16" i="27"/>
  <c r="AC16" i="27"/>
  <c r="AB9" i="27"/>
  <c r="Z9" i="27"/>
  <c r="AJ9" i="27"/>
  <c r="AC9" i="27"/>
  <c r="AI9" i="27"/>
  <c r="AA9" i="27"/>
  <c r="AE9" i="27"/>
  <c r="AH9" i="27"/>
  <c r="AG9" i="27"/>
  <c r="AD9" i="27"/>
  <c r="AI12" i="27"/>
  <c r="Z12" i="27"/>
  <c r="AJ12" i="27"/>
  <c r="AG12" i="27"/>
  <c r="AB12" i="27"/>
  <c r="AC12" i="27"/>
  <c r="AH12" i="27"/>
  <c r="AE12" i="27"/>
  <c r="AA12" i="27"/>
  <c r="AD12" i="27"/>
  <c r="AI6" i="27"/>
  <c r="AH6" i="27"/>
  <c r="AG6" i="27"/>
  <c r="AA6" i="27"/>
  <c r="Z6" i="27"/>
  <c r="AE6" i="27"/>
  <c r="AC6" i="27"/>
  <c r="AD6" i="27"/>
  <c r="AB6" i="27"/>
  <c r="AJ6" i="27"/>
  <c r="Z7" i="27"/>
  <c r="AD7" i="27"/>
  <c r="AJ7" i="27"/>
  <c r="AC7" i="27"/>
  <c r="AB7" i="27"/>
  <c r="AE7" i="27"/>
  <c r="AA7" i="27"/>
  <c r="AI7" i="27"/>
  <c r="AG7" i="27"/>
  <c r="AH7" i="27"/>
  <c r="AA21" i="27"/>
  <c r="AC21" i="27"/>
  <c r="AB21" i="27"/>
  <c r="AH21" i="27"/>
  <c r="Z21" i="27"/>
  <c r="AE21" i="27"/>
  <c r="AG21" i="27"/>
  <c r="AD21" i="27"/>
  <c r="AJ21" i="27"/>
  <c r="AI21" i="27"/>
  <c r="AG32" i="27"/>
  <c r="AC32" i="27"/>
  <c r="AI32" i="27"/>
  <c r="AB32" i="27"/>
  <c r="AD32" i="27"/>
  <c r="AH32" i="27"/>
  <c r="Z32" i="27"/>
  <c r="AE32" i="27"/>
  <c r="AJ32" i="27"/>
  <c r="AA32" i="27"/>
  <c r="AI8" i="27"/>
  <c r="AC8" i="27"/>
  <c r="AJ8" i="27"/>
  <c r="AE8" i="27"/>
  <c r="AB8" i="27"/>
  <c r="AA8" i="27"/>
  <c r="AH8" i="27"/>
  <c r="Z8" i="27"/>
  <c r="AD8" i="27"/>
  <c r="AG8" i="27"/>
  <c r="AJ23" i="27"/>
  <c r="AB23" i="27"/>
  <c r="AG23" i="27"/>
  <c r="AE23" i="27"/>
  <c r="Z23" i="27"/>
  <c r="AI23" i="27"/>
  <c r="AA23" i="27"/>
  <c r="AC23" i="27"/>
  <c r="AD23" i="27"/>
  <c r="AH23" i="27"/>
  <c r="AJ18" i="27"/>
  <c r="AH18" i="27"/>
  <c r="AE18" i="27"/>
  <c r="AB18" i="27"/>
  <c r="Z18" i="27"/>
  <c r="AI18" i="27"/>
  <c r="AG18" i="27"/>
  <c r="AD18" i="27"/>
  <c r="AA18" i="27"/>
  <c r="AC18" i="27"/>
  <c r="AH13" i="27"/>
  <c r="AG13" i="27"/>
  <c r="AD13" i="27"/>
  <c r="AB13" i="27"/>
  <c r="AJ13" i="27"/>
  <c r="AC13" i="27"/>
  <c r="AI13" i="27"/>
  <c r="AA13" i="27"/>
  <c r="AE13" i="27"/>
  <c r="Z13" i="27"/>
  <c r="Z11" i="27"/>
  <c r="AB11" i="27"/>
  <c r="AG11" i="27"/>
  <c r="AA11" i="27"/>
  <c r="AI11" i="27"/>
  <c r="AD11" i="27"/>
  <c r="AE11" i="27"/>
  <c r="AC11" i="27"/>
  <c r="AJ11" i="27"/>
  <c r="AH11" i="27"/>
  <c r="AG30" i="27"/>
  <c r="AJ30" i="27"/>
  <c r="AA30" i="27"/>
  <c r="AI30" i="27"/>
  <c r="AB30" i="27"/>
  <c r="AC30" i="27"/>
  <c r="AD30" i="27"/>
  <c r="AE30" i="27"/>
  <c r="Z30" i="27"/>
  <c r="AH30" i="27"/>
  <c r="AD19" i="27"/>
  <c r="Z19" i="27"/>
  <c r="AI19" i="27"/>
  <c r="AE19" i="27"/>
  <c r="AJ19" i="27"/>
  <c r="AA19" i="27"/>
  <c r="AB19" i="27"/>
  <c r="AG19" i="27"/>
  <c r="AH19" i="27"/>
  <c r="AC19" i="27"/>
  <c r="AF5" i="27"/>
  <c r="AF6" i="27"/>
  <c r="AF7" i="27"/>
  <c r="AF8" i="27"/>
  <c r="AF9" i="27"/>
  <c r="AF10" i="27"/>
  <c r="AF11" i="27"/>
  <c r="AF12" i="27"/>
  <c r="AF13" i="27"/>
  <c r="AF14" i="27"/>
  <c r="AF16" i="27"/>
  <c r="AF18" i="27"/>
  <c r="AF19" i="27"/>
  <c r="AF20" i="27"/>
  <c r="AF21" i="27"/>
  <c r="AF23" i="27"/>
  <c r="AF24" i="27"/>
  <c r="AF25" i="27"/>
  <c r="AF26" i="27"/>
  <c r="AF28" i="27"/>
  <c r="AF29" i="27"/>
  <c r="AF30" i="27"/>
  <c r="AF32" i="27"/>
  <c r="AF33" i="27"/>
  <c r="E12" i="28" l="1"/>
  <c r="D13" i="28"/>
  <c r="F13" i="28"/>
  <c r="E13" i="28"/>
  <c r="E14" i="28"/>
  <c r="D12" i="28"/>
  <c r="F16" i="28"/>
  <c r="F15" i="28"/>
  <c r="E15" i="28"/>
  <c r="F14" i="28"/>
  <c r="E1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Atle Bergset</author>
  </authors>
  <commentList>
    <comment ref="G3" authorId="0" shapeId="0" xr:uid="{7EA39409-059E-4A8A-B394-A74367D91128}">
      <text>
        <r>
          <rPr>
            <b/>
            <sz val="10"/>
            <color indexed="81"/>
            <rFont val="Tahoma"/>
            <family val="2"/>
          </rPr>
          <t>Risikofaktor = Roten av (Sannsynlighet x Konsekvens)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<sst xmlns="http://schemas.openxmlformats.org/spreadsheetml/2006/main" count="543" uniqueCount="398">
  <si>
    <t>Gjennomføring av risikoanalyse</t>
  </si>
  <si>
    <t>Kategori</t>
  </si>
  <si>
    <t>Risiko ID</t>
  </si>
  <si>
    <t>K+S</t>
  </si>
  <si>
    <t>Konsekvens</t>
  </si>
  <si>
    <t>Sannsynlighet</t>
  </si>
  <si>
    <t>Risikofaktor</t>
  </si>
  <si>
    <t>Ansvarlig for tiltak</t>
  </si>
  <si>
    <t>Kommentar</t>
  </si>
  <si>
    <t>Etter tiltak</t>
  </si>
  <si>
    <t>Sansynlighet</t>
  </si>
  <si>
    <t>Før tiltak</t>
  </si>
  <si>
    <t>Oppsummering/totalvurdering av risikoen (Fylles inn av risikoeier eller den som har gjennomført risikovurderingen) :</t>
  </si>
  <si>
    <t>Hjelpetabell for identifisering av risikoscenarier IKT (ikke uttømmende)</t>
  </si>
  <si>
    <t>Nr</t>
  </si>
  <si>
    <t>Risikomoment (risikoscenarier)</t>
  </si>
  <si>
    <t>Forklaring</t>
  </si>
  <si>
    <t>Eksempler på mulige konsekvenser dersom hendelsen inntreffer</t>
  </si>
  <si>
    <t>Forslag til forebyggende tiltak</t>
  </si>
  <si>
    <t>Opplistingen gir eksempler
Tabellen kan oppdateres</t>
  </si>
  <si>
    <t>Tilgjengelighet, driftsstabilitet, tjenestebrudd oppstår</t>
  </si>
  <si>
    <t>Driftsforstyrrelser utover SLA løses gjennom manuelle rutiner</t>
  </si>
  <si>
    <t>Hvis nedetid, mye til manuell behandling</t>
  </si>
  <si>
    <t>Tilgangsstyring
Feil brukertilganger gis eller trekkes ikke tilbake</t>
  </si>
  <si>
    <t>Brukere får feil tilgangsnivå, eller fratas ikke tilganger når de ikke lenger behøves</t>
  </si>
  <si>
    <t>IA</t>
  </si>
  <si>
    <t>Backupfunksjon
Feil eller avvik i tjenesten medfører behov for å tilbake føre data fra backup</t>
  </si>
  <si>
    <t>Integriteten til data lagret i plattformen kan ikke lenger garanteres som følge av avvik eller feil</t>
  </si>
  <si>
    <t xml:space="preserve">Eksponering av virksomhetsrelatert informasjon
Kan data komme på avveie gjennom kompromitering av løsningen </t>
  </si>
  <si>
    <t>Dersom løsningen kompromiteres kan data komme på avveie</t>
  </si>
  <si>
    <t>Risiko utenfor banken, hva med bankens ansvar for "våre data"?</t>
  </si>
  <si>
    <t>Eksponering av virksomhetsrelatert informasjon
Kan data komme på avveie gjennom "se over skulderen"</t>
  </si>
  <si>
    <t>SE over</t>
  </si>
  <si>
    <t>AML / Terrorfinansiering
Kan tjenesten benyttes til hvithvasking og/eller terrorfinansiering</t>
  </si>
  <si>
    <t>Utgifter til drift og vedlikehold endrer seg pga forhold utenfor bankens kontroll</t>
  </si>
  <si>
    <t>Oppsigelse av tjenesteleveranse. Manglende kontroll over utlevering og sletting av data i tjenesten ved oppsigelse</t>
  </si>
  <si>
    <t>Manglende godkjennelse fra Finanstilsynet til å kunne ta i bruk tjenesten</t>
  </si>
  <si>
    <t>Exit. I hvilken grad kan vi komme ut av løsningen og til hvilken konsekvens</t>
  </si>
  <si>
    <t>Svikt i internkontroll på IT-tjenester medfører tap av opplsyninger</t>
  </si>
  <si>
    <t>Konsentrasjonsrisiko</t>
  </si>
  <si>
    <t>IA ?</t>
  </si>
  <si>
    <t>Valg av leverandør. Er flere leverandører vurdert og hvorfor ble leverandør valg?</t>
  </si>
  <si>
    <t>Har banken og myndigheter innsynsmulighet og revisjonstilgang</t>
  </si>
  <si>
    <t>Hjemmelsbasert spørring mot vår database</t>
  </si>
  <si>
    <t>har banken selv kompetanse til å betjene / drifte leverasne?</t>
  </si>
  <si>
    <t>Hjelpetabell for risikoelementer personvern (ikke uttømmende)</t>
  </si>
  <si>
    <t>Risikomoment</t>
  </si>
  <si>
    <r>
      <t xml:space="preserve">Uvedkommende får innsyn i spesialkategorier (sensitive) personopplysninger eller forretningsinfo.
</t>
    </r>
    <r>
      <rPr>
        <sz val="10"/>
        <color theme="1"/>
        <rFont val="Calibri"/>
        <family val="2"/>
        <scheme val="minor"/>
      </rPr>
      <t>(Tenk igjennom hvordan det eventuelt kan skje og hvordan det kan forhindres)</t>
    </r>
  </si>
  <si>
    <r>
      <t>·</t>
    </r>
    <r>
      <rPr>
        <sz val="7"/>
        <color theme="1"/>
        <rFont val="Times New Roman"/>
        <family val="1"/>
      </rPr>
      <t xml:space="preserve">         </t>
    </r>
    <r>
      <rPr>
        <sz val="11"/>
        <color theme="1"/>
        <rFont val="Calibri"/>
        <family val="2"/>
        <scheme val="minor"/>
      </rPr>
      <t>Brudd på personvernet</t>
    </r>
  </si>
  <si>
    <r>
      <t>·</t>
    </r>
    <r>
      <rPr>
        <sz val="7"/>
        <color theme="1"/>
        <rFont val="Times New Roman"/>
        <family val="1"/>
      </rPr>
      <t xml:space="preserve">         </t>
    </r>
    <r>
      <rPr>
        <sz val="11"/>
        <color theme="1"/>
        <rFont val="Calibri"/>
        <family val="2"/>
        <scheme val="minor"/>
      </rPr>
      <t>Identifiser sårbarheten</t>
    </r>
  </si>
  <si>
    <r>
      <t>·</t>
    </r>
    <r>
      <rPr>
        <sz val="7"/>
        <color theme="1"/>
        <rFont val="Times New Roman"/>
        <family val="1"/>
      </rPr>
      <t xml:space="preserve">         </t>
    </r>
    <r>
      <rPr>
        <sz val="11"/>
        <color theme="1"/>
        <rFont val="Calibri"/>
        <family val="2"/>
        <scheme val="minor"/>
      </rPr>
      <t xml:space="preserve">Brudd på interne informasjonssikkerhetsrutiner  </t>
    </r>
  </si>
  <si>
    <r>
      <t>·</t>
    </r>
    <r>
      <rPr>
        <sz val="7"/>
        <color theme="1"/>
        <rFont val="Times New Roman"/>
        <family val="1"/>
      </rPr>
      <t xml:space="preserve">         </t>
    </r>
    <r>
      <rPr>
        <sz val="11"/>
        <color theme="1"/>
        <rFont val="Calibri"/>
        <family val="2"/>
        <scheme val="minor"/>
      </rPr>
      <t>Vurder behovet for fysiske og tekniske sikkerhetstiltak</t>
    </r>
  </si>
  <si>
    <r>
      <t>·</t>
    </r>
    <r>
      <rPr>
        <sz val="7"/>
        <color theme="1"/>
        <rFont val="Times New Roman"/>
        <family val="1"/>
      </rPr>
      <t xml:space="preserve">         </t>
    </r>
    <r>
      <rPr>
        <sz val="11"/>
        <color theme="1"/>
        <rFont val="Calibri"/>
        <family val="2"/>
        <scheme val="minor"/>
      </rPr>
      <t>Brudd på IKT-forskriften § 5</t>
    </r>
  </si>
  <si>
    <r>
      <t>·</t>
    </r>
    <r>
      <rPr>
        <sz val="7"/>
        <color theme="1"/>
        <rFont val="Times New Roman"/>
        <family val="1"/>
      </rPr>
      <t xml:space="preserve">         </t>
    </r>
    <r>
      <rPr>
        <sz val="11"/>
        <color theme="1"/>
        <rFont val="Calibri"/>
        <family val="2"/>
        <scheme val="minor"/>
      </rPr>
      <t>Hvilke sikkerhetstiltak bør bygges inn i løsningen (innebygd personvern)</t>
    </r>
  </si>
  <si>
    <r>
      <t>·</t>
    </r>
    <r>
      <rPr>
        <sz val="7"/>
        <color theme="1"/>
        <rFont val="Times New Roman"/>
        <family val="1"/>
      </rPr>
      <t xml:space="preserve">         </t>
    </r>
    <r>
      <rPr>
        <sz val="11"/>
        <color theme="1"/>
        <rFont val="Calibri"/>
        <family val="2"/>
        <scheme val="minor"/>
      </rPr>
      <t>Omdømmetap</t>
    </r>
  </si>
  <si>
    <r>
      <t>·</t>
    </r>
    <r>
      <rPr>
        <sz val="7"/>
        <color theme="1"/>
        <rFont val="Times New Roman"/>
        <family val="1"/>
      </rPr>
      <t xml:space="preserve">         </t>
    </r>
    <r>
      <rPr>
        <sz val="11"/>
        <color theme="1"/>
        <rFont val="Calibri"/>
        <family val="2"/>
        <scheme val="minor"/>
      </rPr>
      <t>Negative følger for den registrerte personen</t>
    </r>
  </si>
  <si>
    <r>
      <t>·</t>
    </r>
    <r>
      <rPr>
        <sz val="7"/>
        <color theme="1"/>
        <rFont val="Times New Roman"/>
        <family val="1"/>
      </rPr>
      <t xml:space="preserve">         </t>
    </r>
    <r>
      <rPr>
        <sz val="11"/>
        <color theme="1"/>
        <rFont val="Calibri"/>
        <family val="2"/>
        <scheme val="minor"/>
      </rPr>
      <t>Sanksjoner</t>
    </r>
  </si>
  <si>
    <r>
      <t xml:space="preserve">Mangelfull autorisering av tilgang til informasjonen, systemene, personopplysningene.
</t>
    </r>
    <r>
      <rPr>
        <sz val="10"/>
        <color theme="1"/>
        <rFont val="Calibri"/>
        <family val="2"/>
        <scheme val="minor"/>
      </rPr>
      <t>(Det kan gjelde egne ansatte, innleide konsulenter og personale hos databehandler og andre)</t>
    </r>
  </si>
  <si>
    <r>
      <t>·</t>
    </r>
    <r>
      <rPr>
        <sz val="7"/>
        <color theme="1"/>
        <rFont val="Times New Roman"/>
        <family val="1"/>
      </rPr>
      <t xml:space="preserve">         </t>
    </r>
    <r>
      <rPr>
        <sz val="11"/>
        <color theme="1"/>
        <rFont val="Calibri"/>
        <family val="2"/>
        <scheme val="minor"/>
      </rPr>
      <t>Påse at gjeldene rutiner for autorisering og tilgangsstyring er implementert</t>
    </r>
  </si>
  <si>
    <r>
      <t>·</t>
    </r>
    <r>
      <rPr>
        <sz val="7"/>
        <color theme="1"/>
        <rFont val="Times New Roman"/>
        <family val="1"/>
      </rPr>
      <t xml:space="preserve">         </t>
    </r>
    <r>
      <rPr>
        <sz val="11"/>
        <color theme="1"/>
        <rFont val="Calibri"/>
        <family val="2"/>
        <scheme val="minor"/>
      </rPr>
      <t>Brudd på intern rutine for tilgangsstyring/autorisering</t>
    </r>
  </si>
  <si>
    <r>
      <t>·</t>
    </r>
    <r>
      <rPr>
        <sz val="7"/>
        <color theme="1"/>
        <rFont val="Times New Roman"/>
        <family val="1"/>
      </rPr>
      <t xml:space="preserve">         </t>
    </r>
    <r>
      <rPr>
        <sz val="11"/>
        <color theme="1"/>
        <rFont val="Calibri"/>
        <family val="2"/>
        <scheme val="minor"/>
      </rPr>
      <t>Stille krav til rutiner for tilgangsstyring hos databehandler</t>
    </r>
  </si>
  <si>
    <r>
      <t>·</t>
    </r>
    <r>
      <rPr>
        <sz val="7"/>
        <color theme="1"/>
        <rFont val="Times New Roman"/>
        <family val="1"/>
      </rPr>
      <t xml:space="preserve">         </t>
    </r>
    <r>
      <rPr>
        <sz val="11"/>
        <color theme="1"/>
        <rFont val="Calibri"/>
        <family val="2"/>
        <scheme val="minor"/>
      </rPr>
      <t>Brudd på interne sikkerhetsregler m.v.</t>
    </r>
  </si>
  <si>
    <r>
      <t>·</t>
    </r>
    <r>
      <rPr>
        <sz val="7"/>
        <color theme="1"/>
        <rFont val="Times New Roman"/>
        <family val="1"/>
      </rPr>
      <t xml:space="preserve">         </t>
    </r>
    <r>
      <rPr>
        <sz val="11"/>
        <color theme="1"/>
        <rFont val="Calibri"/>
        <family val="2"/>
        <scheme val="minor"/>
      </rPr>
      <t>Kontrollere at rutinene følges</t>
    </r>
  </si>
  <si>
    <t>Taushetsplikten overholdes ikke</t>
  </si>
  <si>
    <r>
      <t>·</t>
    </r>
    <r>
      <rPr>
        <sz val="7"/>
        <color theme="1"/>
        <rFont val="Times New Roman"/>
        <family val="1"/>
      </rPr>
      <t xml:space="preserve">         </t>
    </r>
    <r>
      <rPr>
        <sz val="11"/>
        <color theme="1"/>
        <rFont val="Calibri"/>
        <family val="2"/>
        <scheme val="minor"/>
      </rPr>
      <t>Opplæring i sikkerhetsadferd og sikkerhetsregler</t>
    </r>
  </si>
  <si>
    <r>
      <t>·</t>
    </r>
    <r>
      <rPr>
        <sz val="7"/>
        <color theme="1"/>
        <rFont val="Times New Roman"/>
        <family val="1"/>
      </rPr>
      <t xml:space="preserve">         </t>
    </r>
    <r>
      <rPr>
        <sz val="11"/>
        <color theme="1"/>
        <rFont val="Calibri"/>
        <family val="2"/>
        <scheme val="minor"/>
      </rPr>
      <t>Brudd på taushetsplikten</t>
    </r>
  </si>
  <si>
    <r>
      <t>·</t>
    </r>
    <r>
      <rPr>
        <sz val="7"/>
        <color theme="1"/>
        <rFont val="Times New Roman"/>
        <family val="1"/>
      </rPr>
      <t xml:space="preserve">         </t>
    </r>
    <r>
      <rPr>
        <sz val="11"/>
        <color theme="1"/>
        <rFont val="Calibri"/>
        <family val="2"/>
        <scheme val="minor"/>
      </rPr>
      <t>Negative følger for den registrerte</t>
    </r>
  </si>
  <si>
    <r>
      <t>·</t>
    </r>
    <r>
      <rPr>
        <sz val="7"/>
        <color theme="1"/>
        <rFont val="Times New Roman"/>
        <family val="1"/>
      </rPr>
      <t xml:space="preserve">         </t>
    </r>
    <r>
      <rPr>
        <sz val="11"/>
        <color theme="1"/>
        <rFont val="Calibri"/>
        <family val="2"/>
        <scheme val="minor"/>
      </rPr>
      <t>Brudd på interne sikkerhetsregler m.v</t>
    </r>
  </si>
  <si>
    <r>
      <t xml:space="preserve">Uautorisert bruk av systemer eller løsninger.
</t>
    </r>
    <r>
      <rPr>
        <sz val="10"/>
        <color theme="1"/>
        <rFont val="Calibri"/>
        <family val="2"/>
        <scheme val="minor"/>
      </rPr>
      <t>(Tenk igjennom hvordan det kan skje. Kan mangelfulle sikkerhetstiltak føre til at uvedkommende får tilgang til arbeidsstasjoner el IT-driftsutstyr)</t>
    </r>
  </si>
  <si>
    <r>
      <t>·</t>
    </r>
    <r>
      <rPr>
        <sz val="7"/>
        <color theme="1"/>
        <rFont val="Times New Roman"/>
        <family val="1"/>
      </rPr>
      <t xml:space="preserve">         </t>
    </r>
    <r>
      <rPr>
        <sz val="11"/>
        <color theme="1"/>
        <rFont val="Calibri"/>
        <family val="2"/>
        <scheme val="minor"/>
      </rPr>
      <t>Vurdere nødvendige fysiske og tekniske sikkerhetstiltak</t>
    </r>
  </si>
  <si>
    <r>
      <t>·</t>
    </r>
    <r>
      <rPr>
        <sz val="7"/>
        <color theme="1"/>
        <rFont val="Times New Roman"/>
        <family val="1"/>
      </rPr>
      <t xml:space="preserve">         </t>
    </r>
    <r>
      <rPr>
        <sz val="11"/>
        <color theme="1"/>
        <rFont val="Calibri"/>
        <family val="2"/>
        <scheme val="minor"/>
      </rPr>
      <t>Logging av bruk (aktivitetslogg)</t>
    </r>
  </si>
  <si>
    <r>
      <t>·</t>
    </r>
    <r>
      <rPr>
        <sz val="7"/>
        <color theme="1"/>
        <rFont val="Times New Roman"/>
        <family val="1"/>
      </rPr>
      <t xml:space="preserve">         </t>
    </r>
    <r>
      <rPr>
        <sz val="11"/>
        <color theme="1"/>
        <rFont val="Calibri"/>
        <family val="2"/>
        <scheme val="minor"/>
      </rPr>
      <t>Kontroll av logg</t>
    </r>
  </si>
  <si>
    <r>
      <t>·</t>
    </r>
    <r>
      <rPr>
        <sz val="7"/>
        <color theme="1"/>
        <rFont val="Times New Roman"/>
        <family val="1"/>
      </rPr>
      <t xml:space="preserve">         </t>
    </r>
    <r>
      <rPr>
        <sz val="11"/>
        <color theme="1"/>
        <rFont val="Calibri"/>
        <family val="2"/>
        <scheme val="minor"/>
      </rPr>
      <t>Opplæring</t>
    </r>
  </si>
  <si>
    <t>Personopplysninger i  systemer eller løsninger blir ikke slettet når behovet opphører</t>
  </si>
  <si>
    <r>
      <t>·</t>
    </r>
    <r>
      <rPr>
        <sz val="7"/>
        <color theme="1"/>
        <rFont val="Times New Roman"/>
        <family val="1"/>
      </rPr>
      <t xml:space="preserve">         </t>
    </r>
    <r>
      <rPr>
        <sz val="11"/>
        <color theme="1"/>
        <rFont val="Calibri"/>
        <family val="2"/>
        <scheme val="minor"/>
      </rPr>
      <t>Vurdere manuelle og automatiserte sletterutiner tidlig i prosjektet</t>
    </r>
  </si>
  <si>
    <t>Uautorisert endring eller sletting av opplysninger i systemer, løsninger</t>
  </si>
  <si>
    <r>
      <t>·</t>
    </r>
    <r>
      <rPr>
        <sz val="7"/>
        <color theme="1"/>
        <rFont val="Times New Roman"/>
        <family val="1"/>
      </rPr>
      <t xml:space="preserve">         </t>
    </r>
    <r>
      <rPr>
        <sz val="11"/>
        <color theme="1"/>
        <rFont val="Calibri"/>
        <family val="2"/>
        <scheme val="minor"/>
      </rPr>
      <t>Brudd på personvernet og lovkrav</t>
    </r>
  </si>
  <si>
    <r>
      <t>·</t>
    </r>
    <r>
      <rPr>
        <sz val="7"/>
        <color theme="1"/>
        <rFont val="Times New Roman"/>
        <family val="1"/>
      </rPr>
      <t xml:space="preserve">         </t>
    </r>
    <r>
      <rPr>
        <sz val="11"/>
        <color theme="1"/>
        <rFont val="Calibri"/>
        <family val="2"/>
        <scheme val="minor"/>
      </rPr>
      <t>Logging av brukeraktivitet</t>
    </r>
  </si>
  <si>
    <r>
      <t>·</t>
    </r>
    <r>
      <rPr>
        <sz val="7"/>
        <color theme="1"/>
        <rFont val="Times New Roman"/>
        <family val="1"/>
      </rPr>
      <t xml:space="preserve">         </t>
    </r>
    <r>
      <rPr>
        <sz val="11"/>
        <color theme="1"/>
        <rFont val="Calibri"/>
        <family val="2"/>
        <scheme val="minor"/>
      </rPr>
      <t>Feil eller mangelfulle vedtak</t>
    </r>
  </si>
  <si>
    <r>
      <t>·</t>
    </r>
    <r>
      <rPr>
        <sz val="7"/>
        <color theme="1"/>
        <rFont val="Times New Roman"/>
        <family val="1"/>
      </rPr>
      <t xml:space="preserve">         </t>
    </r>
    <r>
      <rPr>
        <sz val="11"/>
        <color theme="1"/>
        <rFont val="Calibri"/>
        <family val="2"/>
        <scheme val="minor"/>
      </rPr>
      <t>Opplæring i sikkerhetsadferd</t>
    </r>
  </si>
  <si>
    <t>Sikkerhetskrav for fjerntilgang brytes</t>
  </si>
  <si>
    <r>
      <t>·</t>
    </r>
    <r>
      <rPr>
        <sz val="7"/>
        <color theme="1"/>
        <rFont val="Times New Roman"/>
        <family val="1"/>
      </rPr>
      <t xml:space="preserve">         </t>
    </r>
    <r>
      <rPr>
        <sz val="11"/>
        <color theme="1"/>
        <rFont val="Calibri"/>
        <family val="2"/>
        <scheme val="minor"/>
      </rPr>
      <t>Opplæring i sikkerhetsadferd og sikkerhetsregler/rutiner for fjernaksess</t>
    </r>
  </si>
  <si>
    <r>
      <t>·</t>
    </r>
    <r>
      <rPr>
        <sz val="7"/>
        <color theme="1"/>
        <rFont val="Times New Roman"/>
        <family val="1"/>
      </rPr>
      <t xml:space="preserve">         </t>
    </r>
    <r>
      <rPr>
        <sz val="11"/>
        <color theme="1"/>
        <rFont val="Calibri"/>
        <family val="2"/>
        <scheme val="minor"/>
      </rPr>
      <t>Brudd på rutinen for fjerntilgang</t>
    </r>
  </si>
  <si>
    <t>Tilganger slettes ikke når ansatte eller konsulenter slutter eller bytter jobb</t>
  </si>
  <si>
    <r>
      <t>·</t>
    </r>
    <r>
      <rPr>
        <sz val="7"/>
        <color theme="1"/>
        <rFont val="Times New Roman"/>
        <family val="1"/>
      </rPr>
      <t xml:space="preserve">         </t>
    </r>
    <r>
      <rPr>
        <sz val="11"/>
        <color theme="1"/>
        <rFont val="Calibri"/>
        <family val="2"/>
        <scheme val="minor"/>
      </rPr>
      <t>Brudd på lovkrav</t>
    </r>
  </si>
  <si>
    <r>
      <t>·</t>
    </r>
    <r>
      <rPr>
        <sz val="7"/>
        <color theme="1"/>
        <rFont val="Times New Roman"/>
        <family val="1"/>
      </rPr>
      <t xml:space="preserve">         </t>
    </r>
    <r>
      <rPr>
        <sz val="11"/>
        <color theme="1"/>
        <rFont val="Calibri"/>
        <family val="2"/>
        <scheme val="minor"/>
      </rPr>
      <t>Kontrollere at rutinene etterleves</t>
    </r>
  </si>
  <si>
    <r>
      <t>·</t>
    </r>
    <r>
      <rPr>
        <sz val="7"/>
        <color theme="1"/>
        <rFont val="Times New Roman"/>
        <family val="1"/>
      </rPr>
      <t xml:space="preserve">         </t>
    </r>
    <r>
      <rPr>
        <sz val="11"/>
        <color theme="1"/>
        <rFont val="Calibri"/>
        <family val="2"/>
        <scheme val="minor"/>
      </rPr>
      <t>Brudd på rutiner for tilgangsstyring</t>
    </r>
  </si>
  <si>
    <t>Informasjonen er ikke tilgjengelig for saksbehandler eller kunde når det er nødvendig</t>
  </si>
  <si>
    <r>
      <t>·</t>
    </r>
    <r>
      <rPr>
        <sz val="7"/>
        <color theme="1"/>
        <rFont val="Times New Roman"/>
        <family val="1"/>
      </rPr>
      <t xml:space="preserve">         </t>
    </r>
    <r>
      <rPr>
        <sz val="11"/>
        <color theme="1"/>
        <rFont val="Calibri"/>
        <family val="2"/>
        <scheme val="minor"/>
      </rPr>
      <t>Dokumenterte krav til oppetid i leverandøravtalen</t>
    </r>
  </si>
  <si>
    <r>
      <t>·</t>
    </r>
    <r>
      <rPr>
        <sz val="7"/>
        <color theme="1"/>
        <rFont val="Times New Roman"/>
        <family val="1"/>
      </rPr>
      <t xml:space="preserve">         </t>
    </r>
    <r>
      <rPr>
        <sz val="11"/>
        <color theme="1"/>
        <rFont val="Calibri"/>
        <family val="2"/>
        <scheme val="minor"/>
      </rPr>
      <t>Brudd på leveransekrav i avtalen med leverandør</t>
    </r>
  </si>
  <si>
    <r>
      <t>·</t>
    </r>
    <r>
      <rPr>
        <sz val="7"/>
        <color theme="1"/>
        <rFont val="Times New Roman"/>
        <family val="1"/>
      </rPr>
      <t xml:space="preserve">         </t>
    </r>
    <r>
      <rPr>
        <sz val="11"/>
        <color theme="1"/>
        <rFont val="Calibri"/>
        <family val="2"/>
        <scheme val="minor"/>
      </rPr>
      <t>Kontrollrutiner</t>
    </r>
  </si>
  <si>
    <r>
      <t>·</t>
    </r>
    <r>
      <rPr>
        <sz val="7"/>
        <color theme="1"/>
        <rFont val="Times New Roman"/>
        <family val="1"/>
      </rPr>
      <t xml:space="preserve">         </t>
    </r>
    <r>
      <rPr>
        <sz val="11"/>
        <color theme="1"/>
        <rFont val="Calibri"/>
        <family val="2"/>
        <scheme val="minor"/>
      </rPr>
      <t>Forsinkede leveranser</t>
    </r>
  </si>
  <si>
    <r>
      <t>·</t>
    </r>
    <r>
      <rPr>
        <sz val="7"/>
        <color theme="1"/>
        <rFont val="Times New Roman"/>
        <family val="1"/>
      </rPr>
      <t xml:space="preserve">         </t>
    </r>
    <r>
      <rPr>
        <sz val="11"/>
        <color theme="1"/>
        <rFont val="Calibri"/>
        <family val="2"/>
        <scheme val="minor"/>
      </rPr>
      <t>Beredskapsplan på plass</t>
    </r>
  </si>
  <si>
    <t>Det inngås ikke pliktig databehandleravtale</t>
  </si>
  <si>
    <r>
      <t>·</t>
    </r>
    <r>
      <rPr>
        <sz val="7"/>
        <color theme="1"/>
        <rFont val="Times New Roman"/>
        <family val="1"/>
      </rPr>
      <t xml:space="preserve">         </t>
    </r>
    <r>
      <rPr>
        <sz val="11"/>
        <color theme="1"/>
        <rFont val="Calibri"/>
        <family val="2"/>
        <scheme val="minor"/>
      </rPr>
      <t>Benytt standard databehandleravtale</t>
    </r>
  </si>
  <si>
    <r>
      <t>·</t>
    </r>
    <r>
      <rPr>
        <sz val="7"/>
        <color theme="1"/>
        <rFont val="Times New Roman"/>
        <family val="1"/>
      </rPr>
      <t xml:space="preserve">         </t>
    </r>
    <r>
      <rPr>
        <sz val="11"/>
        <color theme="1"/>
        <rFont val="Calibri"/>
        <family val="2"/>
        <scheme val="minor"/>
      </rPr>
      <t>Etterspør råd hos Konsernjuridisk</t>
    </r>
  </si>
  <si>
    <r>
      <t>·</t>
    </r>
    <r>
      <rPr>
        <sz val="7"/>
        <color theme="1"/>
        <rFont val="Times New Roman"/>
        <family val="1"/>
      </rPr>
      <t xml:space="preserve">         </t>
    </r>
    <r>
      <rPr>
        <sz val="11"/>
        <color theme="1"/>
        <rFont val="Calibri"/>
        <family val="2"/>
        <scheme val="minor"/>
      </rPr>
      <t>Alle databehndleroppdrag skal meldes til personvernombudet</t>
    </r>
  </si>
  <si>
    <t>Avtalepart/leverandør har ikke tilfredsstillende styringssystem for informasjonssikkerhet på plass</t>
  </si>
  <si>
    <r>
      <t>·</t>
    </r>
    <r>
      <rPr>
        <sz val="7"/>
        <color theme="1"/>
        <rFont val="Times New Roman"/>
        <family val="1"/>
      </rPr>
      <t xml:space="preserve">         </t>
    </r>
    <r>
      <rPr>
        <sz val="11"/>
        <color theme="1"/>
        <rFont val="Calibri"/>
        <family val="2"/>
        <scheme val="minor"/>
      </rPr>
      <t>Dokumenter krav til leverandør i avtalen</t>
    </r>
  </si>
  <si>
    <r>
      <t>·</t>
    </r>
    <r>
      <rPr>
        <sz val="7"/>
        <color theme="1"/>
        <rFont val="Times New Roman"/>
        <family val="1"/>
      </rPr>
      <t xml:space="preserve">         </t>
    </r>
    <r>
      <rPr>
        <sz val="11"/>
        <color theme="1"/>
        <rFont val="Calibri"/>
        <family val="2"/>
        <scheme val="minor"/>
      </rPr>
      <t>Be om dokumentasjon på at styringssystem for informasjonssikkerhet er implementert i virksomheten med hensyn til leveransene</t>
    </r>
  </si>
  <si>
    <r>
      <t>·</t>
    </r>
    <r>
      <rPr>
        <sz val="7"/>
        <color theme="1"/>
        <rFont val="Times New Roman"/>
        <family val="1"/>
      </rPr>
      <t xml:space="preserve">         </t>
    </r>
    <r>
      <rPr>
        <sz val="11"/>
        <color theme="1"/>
        <rFont val="Calibri"/>
        <family val="2"/>
        <scheme val="minor"/>
      </rPr>
      <t>Brudd på databehandleravtalen</t>
    </r>
  </si>
  <si>
    <t>Våre data overføres til servere/tjenester utenfor EU/EØS området uten vår godkjennelse og gyldig databehandleravtale</t>
  </si>
  <si>
    <r>
      <t>·</t>
    </r>
    <r>
      <rPr>
        <sz val="7"/>
        <color theme="1"/>
        <rFont val="Times New Roman"/>
        <family val="1"/>
      </rPr>
      <t xml:space="preserve">         </t>
    </r>
    <r>
      <rPr>
        <sz val="11"/>
        <color theme="1"/>
        <rFont val="Calibri"/>
        <family val="2"/>
        <scheme val="minor"/>
      </rPr>
      <t>Avtalefeste at overføring ikke skjer uten vårt skriftlige samtykke og EU modellavtale (SCC)</t>
    </r>
  </si>
  <si>
    <r>
      <t>·</t>
    </r>
    <r>
      <rPr>
        <sz val="7"/>
        <color theme="1"/>
        <rFont val="Times New Roman"/>
        <family val="1"/>
      </rPr>
      <t xml:space="preserve">         </t>
    </r>
    <r>
      <rPr>
        <sz val="11"/>
        <color theme="1"/>
        <rFont val="Calibri"/>
        <family val="2"/>
        <scheme val="minor"/>
      </rPr>
      <t>Risikovurdering av informasjonssikkerheten ved tjenesten i 3. land må fremlegges av databehandler</t>
    </r>
  </si>
  <si>
    <t>Leverandør benytter underleverandører uten vår godkjennelse og nødvendig risikovurdering</t>
  </si>
  <si>
    <r>
      <t>·</t>
    </r>
    <r>
      <rPr>
        <sz val="7"/>
        <color theme="1"/>
        <rFont val="Times New Roman"/>
        <family val="1"/>
      </rPr>
      <t xml:space="preserve">         </t>
    </r>
    <r>
      <rPr>
        <sz val="11"/>
        <color theme="1"/>
        <rFont val="Calibri"/>
        <family val="2"/>
        <scheme val="minor"/>
      </rPr>
      <t>Reguleres gjennom databehandleravtalen</t>
    </r>
  </si>
  <si>
    <r>
      <t>·</t>
    </r>
    <r>
      <rPr>
        <sz val="7"/>
        <color theme="1"/>
        <rFont val="Times New Roman"/>
        <family val="1"/>
      </rPr>
      <t xml:space="preserve">         </t>
    </r>
    <r>
      <rPr>
        <sz val="11"/>
        <color theme="1"/>
        <rFont val="Calibri"/>
        <family val="2"/>
        <scheme val="minor"/>
      </rPr>
      <t>Kontroll med at avtalen etterleves</t>
    </r>
  </si>
  <si>
    <r>
      <t>·</t>
    </r>
    <r>
      <rPr>
        <sz val="7"/>
        <color theme="1"/>
        <rFont val="Times New Roman"/>
        <family val="1"/>
      </rPr>
      <t xml:space="preserve">         </t>
    </r>
    <r>
      <rPr>
        <sz val="11"/>
        <color theme="1"/>
        <rFont val="Calibri"/>
        <family val="2"/>
        <scheme val="minor"/>
      </rPr>
      <t>Vurdere prosess/samarbeid med leverandør</t>
    </r>
  </si>
  <si>
    <t>Uautoriserte får tilgang til datasentrene</t>
  </si>
  <si>
    <r>
      <t>·</t>
    </r>
    <r>
      <rPr>
        <sz val="7"/>
        <color theme="1"/>
        <rFont val="Times New Roman"/>
        <family val="1"/>
      </rPr>
      <t xml:space="preserve">         </t>
    </r>
    <r>
      <rPr>
        <sz val="11"/>
        <color theme="1"/>
        <rFont val="Calibri"/>
        <family val="2"/>
        <scheme val="minor"/>
      </rPr>
      <t>Dokumentere teknisk og fysisk sikkerhet</t>
    </r>
  </si>
  <si>
    <r>
      <t>·</t>
    </r>
    <r>
      <rPr>
        <sz val="7"/>
        <color theme="1"/>
        <rFont val="Times New Roman"/>
        <family val="1"/>
      </rPr>
      <t xml:space="preserve">         </t>
    </r>
    <r>
      <rPr>
        <sz val="11"/>
        <color theme="1"/>
        <rFont val="Calibri"/>
        <family val="2"/>
        <scheme val="minor"/>
      </rPr>
      <t>Brudd på interne sikkerhetskrav</t>
    </r>
  </si>
  <si>
    <r>
      <t>·</t>
    </r>
    <r>
      <rPr>
        <sz val="7"/>
        <color theme="1"/>
        <rFont val="Times New Roman"/>
        <family val="1"/>
      </rPr>
      <t xml:space="preserve">         </t>
    </r>
    <r>
      <rPr>
        <sz val="11"/>
        <color theme="1"/>
        <rFont val="Calibri"/>
        <family val="2"/>
        <scheme val="minor"/>
      </rPr>
      <t>Beredskapsplan</t>
    </r>
  </si>
  <si>
    <t>Våre data tilbakeføres ikke fra avtalepart ved avtalens opphør</t>
  </si>
  <si>
    <r>
      <t>·</t>
    </r>
    <r>
      <rPr>
        <sz val="7"/>
        <color theme="1"/>
        <rFont val="Times New Roman"/>
        <family val="1"/>
      </rPr>
      <t xml:space="preserve">         </t>
    </r>
    <r>
      <rPr>
        <sz val="11"/>
        <color theme="1"/>
        <rFont val="Calibri"/>
        <family val="2"/>
        <scheme val="minor"/>
      </rPr>
      <t>Vurder muligheten for full tilbakeføring ved anskaffelse/avtale inngåelsen</t>
    </r>
  </si>
  <si>
    <r>
      <t>·</t>
    </r>
    <r>
      <rPr>
        <sz val="7"/>
        <color theme="1"/>
        <rFont val="Times New Roman"/>
        <family val="1"/>
      </rPr>
      <t xml:space="preserve">         </t>
    </r>
    <r>
      <rPr>
        <sz val="11"/>
        <color theme="1"/>
        <rFont val="Calibri"/>
        <family val="2"/>
        <scheme val="minor"/>
      </rPr>
      <t>Avtalereguler tilbakeføring av data</t>
    </r>
  </si>
  <si>
    <r>
      <t>·</t>
    </r>
    <r>
      <rPr>
        <sz val="7"/>
        <color theme="1"/>
        <rFont val="Times New Roman"/>
        <family val="1"/>
      </rPr>
      <t xml:space="preserve">         </t>
    </r>
    <r>
      <rPr>
        <sz val="11"/>
        <color theme="1"/>
        <rFont val="Calibri"/>
        <family val="2"/>
        <scheme val="minor"/>
      </rPr>
      <t>Kontroller at dataene tilbakeføres/slettes hos leverandør</t>
    </r>
  </si>
  <si>
    <t>Data slettes ikke hos databehandler i henhold til avtalen</t>
  </si>
  <si>
    <r>
      <t>·</t>
    </r>
    <r>
      <rPr>
        <sz val="7"/>
        <color theme="1"/>
        <rFont val="Times New Roman"/>
        <family val="1"/>
      </rPr>
      <t xml:space="preserve">         </t>
    </r>
    <r>
      <rPr>
        <sz val="11"/>
        <color theme="1"/>
        <rFont val="Calibri"/>
        <family val="2"/>
        <scheme val="minor"/>
      </rPr>
      <t>Vurder slettemulighet ved anskaffelse</t>
    </r>
  </si>
  <si>
    <r>
      <t>·</t>
    </r>
    <r>
      <rPr>
        <sz val="7"/>
        <color theme="1"/>
        <rFont val="Times New Roman"/>
        <family val="1"/>
      </rPr>
      <t xml:space="preserve">         </t>
    </r>
    <r>
      <rPr>
        <sz val="11"/>
        <color theme="1"/>
        <rFont val="Calibri"/>
        <family val="2"/>
        <scheme val="minor"/>
      </rPr>
      <t>Avtaleregulert sletting</t>
    </r>
  </si>
  <si>
    <r>
      <t>·</t>
    </r>
    <r>
      <rPr>
        <sz val="7"/>
        <color theme="1"/>
        <rFont val="Times New Roman"/>
        <family val="1"/>
      </rPr>
      <t xml:space="preserve">         </t>
    </r>
    <r>
      <rPr>
        <sz val="11"/>
        <color theme="1"/>
        <rFont val="Calibri"/>
        <family val="2"/>
        <scheme val="minor"/>
      </rPr>
      <t>Brudd på kundens rettigheter</t>
    </r>
  </si>
  <si>
    <r>
      <t>·</t>
    </r>
    <r>
      <rPr>
        <sz val="7"/>
        <color theme="1"/>
        <rFont val="Times New Roman"/>
        <family val="1"/>
      </rPr>
      <t xml:space="preserve">         </t>
    </r>
    <r>
      <rPr>
        <sz val="11"/>
        <color theme="1"/>
        <rFont val="Calibri"/>
        <family val="2"/>
        <scheme val="minor"/>
      </rPr>
      <t>Be om dokumentasjon på at sletting er gjennomført</t>
    </r>
  </si>
  <si>
    <t>Nye systemer/løsninger tas i bruk uten tilfredsstillende risikovurdering og dokumentering av informasjonssikkerheten</t>
  </si>
  <si>
    <r>
      <t>·</t>
    </r>
    <r>
      <rPr>
        <sz val="7"/>
        <color theme="1"/>
        <rFont val="Times New Roman"/>
        <family val="1"/>
      </rPr>
      <t xml:space="preserve">         </t>
    </r>
    <r>
      <rPr>
        <sz val="11"/>
        <color theme="1"/>
        <rFont val="Calibri"/>
        <family val="2"/>
        <scheme val="minor"/>
      </rPr>
      <t>Gjennomføre risikovurderinger,</t>
    </r>
  </si>
  <si>
    <r>
      <t>·</t>
    </r>
    <r>
      <rPr>
        <sz val="7"/>
        <color theme="1"/>
        <rFont val="Times New Roman"/>
        <family val="1"/>
      </rPr>
      <t xml:space="preserve">         </t>
    </r>
    <r>
      <rPr>
        <sz val="11"/>
        <color theme="1"/>
        <rFont val="Calibri"/>
        <family val="2"/>
        <scheme val="minor"/>
      </rPr>
      <t>Implementer nødvendige sikkerhets tiltak</t>
    </r>
  </si>
  <si>
    <t>Hjelpetabell for AHV-risiko</t>
  </si>
  <si>
    <t>Eier av dokumentet er leder Driftsstøtte, Nina M. Olsen.</t>
  </si>
  <si>
    <t>Formål: Sikre kvalitet på den aktuelle risikovurdering som gjennomføres ved innføring av nye produkter, tjenester og systemer.</t>
  </si>
  <si>
    <t>Dokumentet inneholder hjelpetekster for utforming av risikovurderinger ved innføring av nye produkter, tjenester og systemer mht. hvitvasking og terrorfinansiering</t>
  </si>
  <si>
    <t>Dokumentet bygger på bankens felles mal for risikovurderinger.</t>
  </si>
  <si>
    <t>Spørsmål - Produkt og tjenester</t>
  </si>
  <si>
    <t>Fremmer produktet/tjenesten anonymitet?</t>
  </si>
  <si>
    <t>Er produktet/tjenesten egnet til å skjule reell rettighetshavere?</t>
  </si>
  <si>
    <t>Er produktet/tjenesten egnet til å skjule midlenes opprinnelse?</t>
  </si>
  <si>
    <t>Tillater produktet/tjenesten handel på vegne av andre, såkalt 3.partsbetaling?</t>
  </si>
  <si>
    <t>Er produktet/tjenesten kontantbasert?</t>
  </si>
  <si>
    <t>Er produktet/tjenesten velegnet til gjennomføring av grensekryssende transaksjoner?</t>
  </si>
  <si>
    <t>Er produktet/tjenesten rettet mot høyrisikobransjer/næringer? (ref bankens overordnede risikovurdering)</t>
  </si>
  <si>
    <t xml:space="preserve">I hvilken grad vil tilgjengelige distribusjonskanaler påvirke bankens kontroll med produktet/tjenesten? </t>
  </si>
  <si>
    <t>I hvilken grad vil valgt teknologi påvirke bankens kontroll med produktet/tjenesten?</t>
  </si>
  <si>
    <t>Spørsmål - Nye system</t>
  </si>
  <si>
    <t>Vil implementering eller endring av systemet påvirke AML verdikjeden, slik at regler/klassifisering i bankens elektroniske overvåkning påvirkes?</t>
  </si>
  <si>
    <t xml:space="preserve"> - Datakonsistens (format mv.)</t>
  </si>
  <si>
    <t xml:space="preserve"> - Leveranser (tid)</t>
  </si>
  <si>
    <t>Vil systemet muliggjøre ny funksjonalitet knyttet til bruk av bankens produkter og tjenester som kan utgjøre hvitvaskingsrisiko?</t>
  </si>
  <si>
    <t xml:space="preserve"> - Fremme anonymitet</t>
  </si>
  <si>
    <t xml:space="preserve"> - Skjule reelle rettighetshavere mv.</t>
  </si>
  <si>
    <t>Utgjør eventuelle leverandører omdømme- eller sanksjonsrisiko?</t>
  </si>
  <si>
    <t>Vil implemeteringen påvirke personvern og hensyn til konfidensialitet knyttet til arbeidet med anti-hvitvasking og terrorfinansiering?</t>
  </si>
  <si>
    <t>Vil implementering av systemet påvirke og/eller ivareta krav til sletting av informasjon etter hvitvaskingsreglene?</t>
  </si>
  <si>
    <t>Vil implementeringen medføre at leverandøren eller andre aktører får tilgang til sensitive AML opplysninger?</t>
  </si>
  <si>
    <t xml:space="preserve"> - Databehandleravtale </t>
  </si>
  <si>
    <t xml:space="preserve"> - Krav til sikker lagring/sletting og tilgangsstyring</t>
  </si>
  <si>
    <t>5 - Kritisk</t>
  </si>
  <si>
    <t>4 - Svært alvorlig</t>
  </si>
  <si>
    <t>3 - Alvorlig</t>
  </si>
  <si>
    <t>2 - Moderat</t>
  </si>
  <si>
    <t xml:space="preserve">1 - Liten </t>
  </si>
  <si>
    <t>3 - Moderat</t>
  </si>
  <si>
    <t xml:space="preserve">2 - Lav </t>
  </si>
  <si>
    <t>Dato</t>
  </si>
  <si>
    <t>Versjon</t>
  </si>
  <si>
    <t>Hvem</t>
  </si>
  <si>
    <t>Hva</t>
  </si>
  <si>
    <t>Godkjent</t>
  </si>
  <si>
    <t>Sikring</t>
  </si>
  <si>
    <t>Generelle (system)</t>
  </si>
  <si>
    <t>Bruk multi-faktor autentisering, som smartkort, sertifikater eller engangspassord, for å autentisere brukere.</t>
  </si>
  <si>
    <t xml:space="preserve">Regelmessig sikkerhetskopiering </t>
  </si>
  <si>
    <t>Test sikkerhetskopier regelmessig ved å utføre gjenopprettingstest for å verifisere at sikkerhetskopien fungerer.</t>
  </si>
  <si>
    <t>Tilgangsstyring - Least-privilege</t>
  </si>
  <si>
    <t>Utviklingsmetodikker (security/privacy-by-design, codereview++)</t>
  </si>
  <si>
    <t>Tilfredsstillende logger som enkelt kan følges opp</t>
  </si>
  <si>
    <t>Systematisk overvåking der det er nødvendig</t>
  </si>
  <si>
    <t>Gjenbruk identiteter (til brukere og enheter) hentet fra en felles kilde av bankens identiteter, i stedet for å implementere egne produkt- eller applikasjonsspesifikke identiteter.</t>
  </si>
  <si>
    <t>God brukerinvolvering i anskaffelser, forbedringer og risikovurderinger</t>
  </si>
  <si>
    <t>Systemene er godt tilpasset arbeidsoppgavene og gir ikke behov for å finne personlige omveier</t>
  </si>
  <si>
    <t>Små muligheter for å gjøre feil med vesentlige konsekvenser</t>
  </si>
  <si>
    <t xml:space="preserve">Profesjonelt utviklede </t>
  </si>
  <si>
    <t>God oppfølging av feil og svakheter, fra identifisering til innrapportering og forbedring.</t>
  </si>
  <si>
    <t>Systematisk vedlikeholdt og oppdatert</t>
  </si>
  <si>
    <t>Tilfredsstillende oppetider (tilgjengelighet)</t>
  </si>
  <si>
    <t>Gode løsninger og rutiner for pålogging, tilgangs- og rettighetsstyring</t>
  </si>
  <si>
    <r>
      <t>Gode løsninger og rutiner for administratortilgang til systemet selv, databaser mv.</t>
    </r>
    <r>
      <rPr>
        <sz val="12"/>
        <color rgb="FFFF0000"/>
        <rFont val="Times New Roman"/>
        <family val="1"/>
      </rPr>
      <t xml:space="preserve"> </t>
    </r>
  </si>
  <si>
    <t>Kryptering der det er nødvendig</t>
  </si>
  <si>
    <t>Skyløsninger</t>
  </si>
  <si>
    <t>Ansatte får nødvendig opplæring i hvordan man jobber mot offentlige skyløsninger (eks lagringsrutiner). Både teknisk, men også holdningstrening kan være nødvendig.</t>
  </si>
  <si>
    <t>Validere om skyleverandører kvalifiserer som leverandør basert på juridiske krav (eks: GDPR)</t>
  </si>
  <si>
    <t>Oversikt over hvordan skyleverandøren utfører hendelseshåndtering, varsling, dokumentering og kommunisering rundt sikkerhetsrelaterte hendelser</t>
  </si>
  <si>
    <t>Sikkerhetsstrategien hos skyleverandøren bør tydeliggjøre at de følger et "least-privilege" regime (gjelder også for egne ansatte som skal jobbe med løsningen)</t>
  </si>
  <si>
    <t>Sikre tilstrekkelig logging på infrastrukturnivå (og at loggene sikres)</t>
  </si>
  <si>
    <t>Skyleverandøren bør kunne legge frem dokumentasjon på hvordan de håndterer angrep (eks Ddos) for å kunne levere på avtalt SLA krav</t>
  </si>
  <si>
    <t>Sikre tilstrekkelige backup og restore rutiner</t>
  </si>
  <si>
    <t>Krav til at leverandøren har styringssystem for informasjonssikkerhet (ISO/IEC 27001 eller tilsvarende)</t>
  </si>
  <si>
    <t>Leverandøren bør ha en løpende prosess for å identifisere, vurdere og prioritere trusselbile og hvordan aktivt jobbe for å begrense sårbarheter</t>
  </si>
  <si>
    <t>Tiltak for å redusere lock-in risiko (exit-strategi, applikasjoner frikoblet fra skyplattform, høy dataportabilitet, containerteknologi, eierskap til data)</t>
  </si>
  <si>
    <t>Sikring av data som overføres via nettverk (beskyttelse av nettverk + kryptering)</t>
  </si>
  <si>
    <t>Fysisk sikring av datasenter</t>
  </si>
  <si>
    <t>Implementere passende kryptografiske mekanismer med tilstrekkelig administrasjon av nøkler (ro og i transit)</t>
  </si>
  <si>
    <t>Tilstrekkelig skille mellom bankens tjenester og data fra andre kunder</t>
  </si>
  <si>
    <t>Dokumenterte rutiner for sletting av data</t>
  </si>
  <si>
    <t>Krav til tilgjengelighet - garantere oppetid i henhold til kritikalitet</t>
  </si>
  <si>
    <t>Leverandøren må ha prosess for endringshåndtering</t>
  </si>
  <si>
    <t>Sikre innsyn i reviasjonsrapporter og logger</t>
  </si>
  <si>
    <t>Løsningen må ha tilstrekkelig isolasjonsstyrke og robusthet i tilgangskontroll. Leverandør må tilby verktøy for administrasjon av kundens brukere og deres tilganger og ha tilstrekkelig støtte for bruk av eksterne identitetstilbydere. 
Beskriv hvordan kundens brukere (personer, prosesser eller applikasjoner) identifiseres, autentiseres, autoriseres, administreres og hvordan tilgang kan etterprøves (audit)</t>
  </si>
  <si>
    <t>Leverandøren må ha tilstrekkelig sikkerhetsovervåkning av tjenesten og rutiner for varsling ved hendelser</t>
  </si>
  <si>
    <t>Divisjon (brukerorientert)</t>
  </si>
  <si>
    <t xml:space="preserve">Det gjøres regelmessige tiltak for å sikre god sikkerhetskultur i divisjonen </t>
  </si>
  <si>
    <t>Det kommuniseres regelmessig viktigheten av sikkerhetsarbeidet</t>
  </si>
  <si>
    <t>Bankens rutiner for informasjonssikkert er identfisert, gjort kjent og følges i divisjonen</t>
  </si>
  <si>
    <t>Det foreligger en oversikt over hvilke kategorier av informasjon som behandles i divisjonen</t>
  </si>
  <si>
    <t xml:space="preserve">Divisjonenes prosesser, verdikjeder og IT systemer er kartlagt og dokumentert </t>
  </si>
  <si>
    <t>Risikoeierskap tilknyttet divisjonen er forankret</t>
  </si>
  <si>
    <t>Det gjennomføres risikovurderinger regelmessig, og ved behov, som hensyntar informasjonssikkerhet</t>
  </si>
  <si>
    <t>Informasjonssikkerhet vurderes i forbindelse med samarbeidspartnere og tjedjeparter, samt andre forbindelser</t>
  </si>
  <si>
    <t>Det rapporteres på informasjonssikkerhets relatert til det operative arbeidet i divisjonen/det vurderes status på området</t>
  </si>
  <si>
    <t>Divisjonen fører protokoll over behandlingsaktivitetene knyttet til behandling av personopplysninger</t>
  </si>
  <si>
    <t>Personopplysninger lager ikke lengere enn hva som er nødvendig</t>
  </si>
  <si>
    <t xml:space="preserve">Informasjon klassifiseres og sikres i henhold til klassifisering </t>
  </si>
  <si>
    <t>Sensitiv informasjon, eller informasjon som kun divisjonen har tjenstlig behov for å aksessere, er skjermet for uautorisert innsyn</t>
  </si>
  <si>
    <t>Informasjonen lagers på en måte som gjør den er tilgjengelig for andre som har tjenstlig behov for den og det gjøres sikkerhetskopoiering av den</t>
  </si>
  <si>
    <t>Utveksling av  informasjon intern og ekstert skjer i sikre kanaler</t>
  </si>
  <si>
    <t>Det ligger avtaler (inkludert taushetserklæring) til grunn for arbeid med eksterne leverandører (leverandører, konsulenter, samarbeidspartnere)</t>
  </si>
  <si>
    <t>Risikonivå</t>
  </si>
  <si>
    <t>Total konsekvens</t>
  </si>
  <si>
    <t>Risikoscenario</t>
  </si>
  <si>
    <t xml:space="preserve">Sannsynlighetsverdi Skala </t>
  </si>
  <si>
    <t xml:space="preserve">          Konsekvens           </t>
  </si>
  <si>
    <t>R1</t>
  </si>
  <si>
    <t xml:space="preserve">Risiko ID </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</si>
  <si>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</si>
  <si>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</si>
  <si>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</si>
  <si>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</si>
  <si>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</si>
  <si>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</si>
  <si>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</si>
  <si>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</si>
  <si>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</si>
  <si>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</si>
  <si>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</si>
  <si>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</si>
  <si>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</si>
  <si>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</si>
  <si>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</si>
  <si>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</si>
  <si>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</si>
  <si>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</si>
  <si>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</si>
  <si>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</si>
  <si>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</si>
  <si>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</si>
  <si>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</si>
  <si>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</si>
  <si>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</si>
  <si>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</si>
  <si>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</si>
  <si>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</si>
  <si>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4 - Høy</t>
  </si>
  <si>
    <t>5 - Svært høy</t>
  </si>
  <si>
    <t>1 - Svært lav</t>
  </si>
  <si>
    <t>Kartlegging utført av</t>
  </si>
  <si>
    <t>Leverandør navn</t>
  </si>
  <si>
    <t>Kontaktperson</t>
  </si>
  <si>
    <t>Bransje</t>
  </si>
  <si>
    <t>Produkter/tjenester banken kjøper</t>
  </si>
  <si>
    <t>Ansatte i virksomheten</t>
  </si>
  <si>
    <t>Hovedkontor lokalisering</t>
  </si>
  <si>
    <t>Kontorer i andre land, navn og land</t>
  </si>
  <si>
    <t xml:space="preserve">Underleverandører, navn og land </t>
  </si>
  <si>
    <t>Omsetning konsern, mill kr</t>
  </si>
  <si>
    <t>Årlige leveranser til banken, kr</t>
  </si>
  <si>
    <t>Opererer leverandøren/underleverandøre i land som er sårbare i forhold til arbeids- og menneskerettigheter. I så fall beskriv hvilke land og produkter</t>
  </si>
  <si>
    <t>Har selskapet policy for arbeids- og menneskerettigheter</t>
  </si>
  <si>
    <t>Har selskapet policy for  klima og miljø</t>
  </si>
  <si>
    <t>Har selskapet miljøledelsessystem , Miljøfyrtårn eller ISO 14001</t>
  </si>
  <si>
    <t>Har selskapet policy for Eiestyring og selskapsledelse</t>
  </si>
  <si>
    <t>Har selskapet policy for etikk (Code of conduct)</t>
  </si>
  <si>
    <t>Negative hendelse søk google, sosiale medier</t>
  </si>
  <si>
    <t>Har selskapet rutiner og kanaler for varsling</t>
  </si>
  <si>
    <t>Har selskapet rutiner og kanaler for klaging</t>
  </si>
  <si>
    <t>Kundeinformasjon</t>
  </si>
  <si>
    <t>1. Prispress
2. Tidsperss</t>
  </si>
  <si>
    <t xml:space="preserve">Risiko for vesentlige klimautslipp </t>
  </si>
  <si>
    <t>Sannsynlighet: Risiko knyttet til geografi, bransje, produkt, leverandørkjede, eiere og ledelse, policy og retningslinjer
Konsekvens: Omfang av negativ påvirkning, tiltak og mulighet for forbedring
1. Spørsmål knyttet til Sannsynlighet og risiko
2. Har virksomheten eller leverandørkjeden store klimautslipp
2. Har virksomheten klimaregnskap
3. Har virksomheten mål til redusksjon av klimautslipp
4. Har virksomheten iverksatt/plan for iverksettelse av tiltak for å redusere klimautslipp</t>
  </si>
  <si>
    <t>Risiko for vesentlig reduksjon av biologisk mangfold ( alle levende organismer som dyr, planter mm)</t>
  </si>
  <si>
    <t>Risiko for vesentlig bruk av sårbare naturressurser</t>
  </si>
  <si>
    <t>Sannsynlighet: Risiko knyttet til geografi, bransje, produkt, leverandørkjede, eiere og ledelse, policy og retningslinjer
Konsekvens: Sårbare arealer , omfang av negativ påvirkning, tiltak og mulighet for forbedring
1. Spørsmål knyttet til Sannsynlighet og risiko
2. Har virksomheten og leverandørkjeden vesentlig negativ påvirkning på sårbare arealer
3. Har virksomheten iverksatt/plan for iverksettelse av tiltak for å redusere negativ påvirkning</t>
  </si>
  <si>
    <t>Sannsynlighet: Risiko knyttet til geografi, bransje, produkt, leverandørkjede, eiere og ledelse, policy og retningslinjer
Konsekvens: Sårbare områder, omfang av negativ påvirkning, tiltak og mulighet for forbedring
1. Spørsmål knyttet til Sannsynlighet og risiko
2. Har virksomheten og leverandørkjeden vesentlig negativ påvirkning på biologisk mangfold
3. Har virksomheten iverksatt/plan for iverksettelse av tiltak for å redusere negativ påvirkning</t>
  </si>
  <si>
    <t>Sannsynlighet: Risiko knyttet til geografi, bransje, produkt, leverandørkjede, eiere og ledelse, policy og retningslinjer
Konsekvens: Sårbare naturressurser, omfang av negativ påvirkning, tiltak og mulighet for forbedring
1. Spørsmål knyttet til Sannsynlighet og risiko
2. Har virksomheten og leverandørkjeden vesentlig negativ påvirkning på sårbare naturressurser
3. Har virksomhetent iverksatt/plan for iverksettelse av tiltak for å redusere negativ påvirkning</t>
  </si>
  <si>
    <t>Risiko for å ikke etterleve prinsipper for god eierstyring og selskapsledelse</t>
  </si>
  <si>
    <t>Sannsynlighet: Risiko knyttet til geografi, bransje, produkt, leverandørkjede, eiere og ledelse, policy og retningslinjer
Konsekvens: Omfang av negativ påvirkning, tiltak og mulighet for forbedring
1. Spørsmål knyttet til Sannsynlighet og risiko
2. Har virksomheten Policy for god eierstyring og selskapsledelse
3. Har virksomheten hatt hendelser som viser sårbarhet ift god eierstyring og selskapsledelse
4. Rapporterer selskapet åpent om temaet</t>
  </si>
  <si>
    <t>Risiko for å ikke etterleve prinsipper for god forretningsetikk</t>
  </si>
  <si>
    <t>Sannsynlighet: Risiko knyttet til geografi, bransje, produkt, leverandørkjede, eiere og ledelse, policy og retningslinjer
Konsekvens: Omfang av negativ påvirkning, tiltak og mulighet for forbedring
1. Spørsmål knyttet til Sannsynlighet og risiko
2. Har viksomheten policy eller retningslinjer for etikk
3. Har det vært varslinger eller klager knyttet til etiske forhold
4. Gjennomfører virksomheten opplæring for ansatte i etikk</t>
  </si>
  <si>
    <t>Risiko for å bidra til økonomisk kriminalitet og korrupsjon</t>
  </si>
  <si>
    <t>Sannsynlighet: Risiko knyttet til geografi, bransje, produkt, leverandørkjede, eiere og ledelse, policy og retningslinjer
Konsekvens: Omfang av negativ påvirkning, tiltak og mulighet for forbedring
1. Spørsmål knyttet til Sannsynlighet og risiko
2. Har virksomheten policydokumenter og retningslinjer for økonomisk kriminalitet og korrupsjon
3. Har virksomheten eller leverandørkjeden stor risiko for økonomisk kriminalitet og korrupsjon
4. Har virksomheten hatt negative hendelser knyttet til økonomisk kriminalitet og korrupsjon
5. Har virksomheten iverksatt/plan for iverksettelse for å redusere risiko for økonomisk kriminalitet og korrupsjon</t>
  </si>
  <si>
    <t>Risiko for å bidra til hvitvasking og terrorfinansiering</t>
  </si>
  <si>
    <t>Sannsynlighet: Risiko knyttet til geografi, bransje, produkt, leverandørkjede, eiere og ledelse, policy og retningslinjer
Konsekvens: Omfang av negativ påvirkning, tiltak og mulighet for forbedring
1. Spørsmål knyttet til Sannsynlighet og risiko
2. Har virksomheten policydokumenter og retningslinjer for hvitvasking og terrorfinansiering
3. Har virksomheten eller leverandørkjeden stor risiko for hvitvasking og terrorfinansiering
4. Har virksomheten hatt negative hendelser knyttet til hvitvasking og terrorfinansiering
5. Har virksomheten iverksatt/plan for iverksettelse for å redusere risiko for hvitvasking og terrorfinansiering</t>
  </si>
  <si>
    <t>Gjennomførte tiltak</t>
  </si>
  <si>
    <t>1. Policydokumenter
2. Miljøledelsessystem
3. Klimaregnskap
4. Mål til reduksjon av klimautslipp
5. Tiltak for å redusere klimautslipp</t>
  </si>
  <si>
    <t>1. Policydokumenter
2. Tiltak for å øke positiv påvirkning (eks leverandørkjede)
2. Tiltak for å redusere negativ påvirkning 
5. Mål til forbedringer</t>
  </si>
  <si>
    <t>1. Policy arbeids- og menneskerettigheter
2. Krav til forbedringer/erstatning</t>
  </si>
  <si>
    <t>1. Handlingsplaner og mål til forbedringer
2. Krav til etterleving av minstelønn?
3. . Krav til forbedringer/erstatning</t>
  </si>
  <si>
    <t>Hjelpeskala for kvantifisering av sannsynlighet</t>
  </si>
  <si>
    <t xml:space="preserve">Hjelpeskala for kvantifisering av konsekvens 
</t>
  </si>
  <si>
    <t>ILO konvensjoner</t>
  </si>
  <si>
    <t>Klima og natur &amp; Virksomhetsstyring</t>
  </si>
  <si>
    <t>Ingen sannsynlighet for risiko</t>
  </si>
  <si>
    <t>Liten sannsynlighet for risiko</t>
  </si>
  <si>
    <t>Middels sannsynlighet for risiko</t>
  </si>
  <si>
    <t>Stor sannsynlighet for risiko</t>
  </si>
  <si>
    <t>Arbeids- og menneskerettigheter</t>
  </si>
  <si>
    <t>Klima og natur &amp;
Virksomhetsstyring</t>
  </si>
  <si>
    <t>Liten konsekvens av brudd på ILO konvensjon</t>
  </si>
  <si>
    <t>Brudd på ILO konvensjon</t>
  </si>
  <si>
    <t>Stor sannsynlighet for brudd på ILO konvensjon</t>
  </si>
  <si>
    <t>Middels sannsynlighet for brudd på ILO konvensjon</t>
  </si>
  <si>
    <t>Liten sannsynlighet for brudd på ILO konvensjon</t>
  </si>
  <si>
    <t>Ingen sannsynlighet for brudd på ILO konvensjon</t>
  </si>
  <si>
    <t>Moderat konsekvens av brudd på ILO konvensjon</t>
  </si>
  <si>
    <t>Alvorlig konsekvens av brudd på ILO konvensjon</t>
  </si>
  <si>
    <t>Svært alvorlig konsekvens av brudd på ILO konvensjon</t>
  </si>
  <si>
    <t xml:space="preserve"> Kritisk konsekvens av brudd på ILO konvensjon</t>
  </si>
  <si>
    <t>Liten konsekvens hvis risiko materaliseres</t>
  </si>
  <si>
    <t>Moderat konsekvens hvis risiko materaliseres</t>
  </si>
  <si>
    <t>Alvorlig konsekvens hvis risiko materaliseres</t>
  </si>
  <si>
    <t>Svært alvorlig konsekvens hvis risiko materaliseres</t>
  </si>
  <si>
    <t>Svært konsekvens hvis risiko materaliseres</t>
  </si>
  <si>
    <t>Konsekvens av brudd på ILO konvensjon eller hvis risiko materaliseres, må vurderes ut fra omfang, hvor oppstår risiko ( i sårbare miljøer, sårbare populasjoner, mindreårige mm.</t>
  </si>
  <si>
    <t>Lav risiko</t>
  </si>
  <si>
    <t>Middels risiko</t>
  </si>
  <si>
    <t>Høy risiko</t>
  </si>
  <si>
    <t>0 - 2,0</t>
  </si>
  <si>
    <t>2,0 - 3,5</t>
  </si>
  <si>
    <t>3,5  - 5,0</t>
  </si>
  <si>
    <t xml:space="preserve">Vurderingstema
</t>
  </si>
  <si>
    <t>Risiko</t>
  </si>
  <si>
    <t>Akkumulert risiko kunde</t>
  </si>
  <si>
    <t>Brudd er konstatert</t>
  </si>
  <si>
    <t>Kommentar til risiko</t>
  </si>
  <si>
    <t xml:space="preserve">Ved ny risikovurdering på kunde, gå til Arkfane Revisjon - fyll ut kommentarer på den Revisjonen som skal avsluttes, og opprett en ny versjon ved å opprette et nytt versjonsnummer i kolonne B </t>
  </si>
  <si>
    <t>Risiko for tvangsarbeid, (Kfr bla FN konvensjon nr 105 om tvangsarbeid)</t>
  </si>
  <si>
    <t>Risiko for brudd på gode og trygge arbeidsforhold, helse, miljø og sikkerhet på arbeidsplassen, (Kfr bla FN konvensjon nr 155 om sikkerhet og helse i arbeidsmiljøet)</t>
  </si>
  <si>
    <t xml:space="preserve">Risiko for diskriminering uansett grunnlag. </t>
  </si>
  <si>
    <t xml:space="preserve">Risiko for brudd på likestilling mellom kjønnene, herunder lik lønn fo rlikt arbeid av lik verdi. </t>
  </si>
  <si>
    <t>Risiko for barnearbeid</t>
  </si>
  <si>
    <t>Kfr bla FN konvensjon nr. 105 om tvangsarbeid.
1. Risiko knyttet til geografi, bransje, produkt, leverandørkjede, eiere og ledelse
Konsekvens:
Sårbare områder/populasjoner, antall som blir negativt påvirket, omfang av negativ påvirkning, mulighet for forbedring/erstatning</t>
  </si>
  <si>
    <t>Kfr ba FN konvensjon nr. 87 om foreningsfrihet og vern av organisasjonsretten
1. Er ansatte fagorganiserte, hvilken organisasjon</t>
  </si>
  <si>
    <t>Risiko ift brudd på rett til foreningsfrihet og organisere seg.</t>
  </si>
  <si>
    <t>Gode muligheter for faglig og personlig utvikling</t>
  </si>
  <si>
    <t>Kfr bla FN konvensjon nr. 155 om sikkerhet og helse i arbeidsmiljøet
1. Har virksomheten HMS håndbøker eller rutiner
2. Antall hendelser for manglende sikkerhet mm</t>
  </si>
  <si>
    <t>Risiko for brudd på rimelige begrensninger i arbeidstid</t>
  </si>
  <si>
    <t xml:space="preserve">Dokumentasjon
</t>
  </si>
  <si>
    <t>Risiko for brudd på rettferdig lønn, herunder minstelønn.</t>
  </si>
  <si>
    <t>Risiko for brudd på rett til sosial sikkerhet</t>
  </si>
  <si>
    <t>Risiko for at banken har negative påvirkning på leverandøren ift arbeids- og menneskerettigheter</t>
  </si>
  <si>
    <t>RISIKO</t>
  </si>
  <si>
    <t>TILTAK</t>
  </si>
  <si>
    <t>RESTRISIKO</t>
  </si>
  <si>
    <t>RISIKOVURDERINGER</t>
  </si>
  <si>
    <t xml:space="preserve"> Kfr bla  FN konvensjon nr. 100 om lik lønn for mannlige og kvinnelige arbeidere av lik verdi og FN konvensjon nr. 156 om like muligheter og lik behandling for kvinner og menn
1.Tall for kvinners lønn i fohold til menn i kr og %
2. Tall for andel kvinner/kvinner i ledelse/kvinner i styre</t>
  </si>
  <si>
    <t>1. Policy arbeids- og menneskerettigheter
2. Polixy Likestilling og mangfold
3. Krav til forbedringer/erstatning
4. KPI og målsetninger</t>
  </si>
  <si>
    <t>1. Handlingsplaner
2. HMS håndbøker/rutiner 
2. Varslingskanal
3. Klagekanal
4. KPI og målsetninger diskriminering</t>
  </si>
  <si>
    <t xml:space="preserve">Kfr bla FN konvensjon nr. 111 om diskriminering i sysselsetting og yrke.
1. Antall hendelser/varslinger om diskriminering
2. Har selskapet policy knyttet til diskriminering
</t>
  </si>
  <si>
    <t>Kfr bla FN konvensjon nr. 102 om minstestandard for sosial sikkerhet
1. Sosial sikkerhet i forhold til bransje, geografi
2. Sosial sikkerhet underleverandører</t>
  </si>
  <si>
    <t>Kfr bla FN konvensjon nr. 5 om barnearbeid
1. Underleverandører
2. Bransje og geografi</t>
  </si>
  <si>
    <t xml:space="preserve">Kfr bla Arbeidsmiljøloven kapittel 4 om arbeidsgivers plikt til å legge til rette for faglig og personlig utvikling gjennom arbeidet, jf. § 4-2 (2) a), og FN konvensjon 195 om utvikling av mennesklige ressurser, utdanning, opplæring og livslang læring
1. Kompetanseutviklinsprogrammer
2. Antall timer opplæring i snitt pr år
</t>
  </si>
  <si>
    <t>1. KPI, mål til antall timer opplæring pr ansatt pr år.</t>
  </si>
  <si>
    <t xml:space="preserve">1. HMS håndbøker
2. Krav til opplæring og oppdateringer i HMS tiltak.
3. KPI, hHandlingsplaner og mål til forbedringer
</t>
  </si>
  <si>
    <t>Kfr bla FN konvensjon nr. 47 om 40 timers uke.
1. Underleverandører
2. Bransje 
3. Geografi
4. Importert arbeidskraft</t>
  </si>
  <si>
    <t>Kfr bla FN konvensjon nr. 26 om ordning til å sette minstelønn, FN konvensjon nr. 95 om sikring av arbeidtakeres lønn og FN konvensjon 131 om fastsetting av minstelønn, spesielt med sikte på utviklingsland.
1. Lønnstatistikk
2. Underleverandører
3. Bransje og geografi</t>
  </si>
  <si>
    <t>1. Policy arbeids- og menneskerettigheter
2. Lønnsstatistikk
3. KPI, mål til forbedringer</t>
  </si>
  <si>
    <t xml:space="preserve">Risiko- og fokusområder
</t>
  </si>
  <si>
    <r>
      <rPr>
        <b/>
        <sz val="18"/>
        <rFont val="Calibri"/>
        <family val="2"/>
        <scheme val="minor"/>
      </rPr>
      <t>Alternative risiko-reduserende tiltak</t>
    </r>
    <r>
      <rPr>
        <b/>
        <sz val="16"/>
        <rFont val="Calibri"/>
        <family val="2"/>
        <scheme val="minor"/>
      </rPr>
      <t xml:space="preserve">
</t>
    </r>
    <r>
      <rPr>
        <b/>
        <sz val="14"/>
        <rFont val="Calibri"/>
        <family val="2"/>
        <scheme val="minor"/>
      </rPr>
      <t>Skal gjennomføres minimum der risiko er vurdert til høy</t>
    </r>
  </si>
  <si>
    <t>En kort oppsummering av risikoanalysene, endringer fra sist vurdering, behov for tiltak mm.</t>
  </si>
  <si>
    <t>Risikovurderingen skal gjennomføres og lagres.</t>
  </si>
  <si>
    <t xml:space="preserve">6. Revisjon                                                                                                    </t>
  </si>
  <si>
    <t xml:space="preserve">2. Risikoanalyse (innledende -og grundig analyse)                                                              </t>
  </si>
  <si>
    <t xml:space="preserve">1. Kundeinformasjon                                                                                                          </t>
  </si>
  <si>
    <t xml:space="preserve">Klima og natur
</t>
  </si>
  <si>
    <t xml:space="preserve">Virksomhetsstyring
</t>
  </si>
  <si>
    <t>1. Formålet med risikovurderingen er å klassifisere kundens risiko. Dette vil få betydning for videre oppfølging og tiltak.
2. Hjelpespørsmål ift å kartlegge risiko for de ulike temaene fremkommer i kolonne D.
3. En hjelpeskala for sannsynlighet og konsekvens er vist i arkfane Risikomatrise.
4. Ved høy risiko skal det alltid iverksettes risikoreduserende tiltak. Eksempel på tiltak fremkommer i kolonne AK.
5. Ut fra en vurdering av hvilken effekt tiltaket forventes å ha skal sansynlighet og konsekvens registreres, dvs ny risiko skal beregnes ut fra forventede resultater av tiltak.
6. Dokumentasjon skal beskrives - ved grundig risikoanalyse skal det alltid foreligge en beskrivelse av dokumentasjon</t>
  </si>
  <si>
    <t>Innledende analyse</t>
  </si>
  <si>
    <t>Grundig analyse</t>
  </si>
  <si>
    <t xml:space="preserve">1. Registrer kundeinformasjon iht felter.
2. Kryss av i rad 4 eller 5 om det er en Innledende analyse eller en Grundig analyse
</t>
  </si>
  <si>
    <t>Arbeids og menneskerettigheter</t>
  </si>
  <si>
    <t>Risiko for vesentlig bruk av natur- og ikke naturarealer</t>
  </si>
  <si>
    <t>Lookupverdi</t>
  </si>
  <si>
    <t>Lookup svar</t>
  </si>
  <si>
    <t>NB</t>
  </si>
  <si>
    <t>Tall og tekst i dette arket skal ikke endres</t>
  </si>
  <si>
    <r>
      <t xml:space="preserve">Veileder Leverandører
</t>
    </r>
    <r>
      <rPr>
        <sz val="20"/>
        <color theme="0"/>
        <rFont val="Calibri"/>
        <family val="2"/>
        <scheme val="minor"/>
      </rPr>
      <t>Et verktøy for Innkjøpsansvarlige for å gjennomføre 
Risikovurdering av Åpenhetsloven</t>
    </r>
  </si>
  <si>
    <t>7. Risikoklassifisering
Risiko = Roten av (Sannsynlighet x Konsekvens)
Lav risiko:            0 - 1,7
Middles risiko: 1,7 - 3,3
Høy risiko:          3,3- 5,0</t>
  </si>
  <si>
    <t>3. Sannsynlighetsvurdering</t>
  </si>
  <si>
    <t xml:space="preserve">4. Konsekvensvurdering                                                                                              </t>
  </si>
  <si>
    <t xml:space="preserve">5. Oppsummering                                                                                                     </t>
  </si>
  <si>
    <t xml:space="preserve">
</t>
  </si>
  <si>
    <t xml:space="preserve">RISIKOANALYSE </t>
  </si>
  <si>
    <t>NB! Dette er et eksempel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</si>
</sst>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_-;\-* #,##0.0_-;_-* &quot;-&quot;??_-;_-@_-"/>
  </numFmts>
  <fonts count="54">
    <font>
      <sz val="11"/>
      <color theme="1"/>
      <name val="Calibri"/>
      <family val="2"/>
      <scheme val="minor"/>
    </font>
    <font>
      <sz val="12"/>
      <name val="Times New Roman"/>
      <family val="1"/>
    </font>
    <font>
      <sz val="12"/>
      <color theme="1"/>
      <name val="Times New Roman"/>
      <family val="1"/>
    </font>
    <font>
      <sz val="12"/>
      <color theme="1"/>
      <name val="Arial"/>
      <family val="2"/>
    </font>
    <font>
      <b/>
      <sz val="11"/>
      <color theme="1"/>
      <name val="Calibri"/>
      <family val="2"/>
      <scheme val="minor"/>
    </font>
    <font>
      <sz val="11"/>
      <color theme="0"/>
      <name val="Calibri"/>
      <family val="2"/>
      <scheme val="minor"/>
    </font>
    <font>
      <sz val="11"/>
      <color theme="1"/>
      <name val="Trebuchet MS"/>
      <family val="2"/>
    </font>
    <font>
      <b/>
      <sz val="11"/>
      <color rgb="FF000000"/>
      <name val="Calibri"/>
      <family val="2"/>
    </font>
    <font>
      <sz val="11"/>
      <color rgb="FF000000"/>
      <name val="Calibri"/>
      <family val="2"/>
    </font>
    <font>
      <sz val="10"/>
      <color rgb="FF000000"/>
      <name val="Calibri"/>
      <family val="2"/>
    </font>
    <font>
      <b/>
      <sz val="11"/>
      <color theme="0"/>
      <name val="Calibri"/>
      <family val="2"/>
      <scheme val="minor"/>
    </font>
    <font>
      <sz val="12"/>
      <color rgb="FFFF0000"/>
      <name val="Times New Roman"/>
      <family val="1"/>
    </font>
    <font>
      <sz val="11"/>
      <color theme="1"/>
      <name val="Calibri"/>
      <family val="2"/>
      <scheme val="minor"/>
    </font>
    <font>
      <b/>
      <sz val="18"/>
      <color theme="1"/>
      <name val="Calibri"/>
      <family val="2"/>
      <scheme val="minor"/>
    </font>
    <font>
      <b/>
      <sz val="11"/>
      <name val="Calibri"/>
      <family val="2"/>
      <scheme val="minor"/>
    </font>
    <font>
      <sz val="10"/>
      <name val="Calibri"/>
      <family val="2"/>
      <scheme val="minor"/>
    </font>
    <font>
      <sz val="10"/>
      <color theme="1"/>
      <name val="Calibri"/>
      <family val="2"/>
      <scheme val="minor"/>
    </font>
    <font>
      <sz val="11"/>
      <color theme="1"/>
      <name val="Symbol"/>
      <family val="1"/>
      <charset val="2"/>
    </font>
    <font>
      <sz val="7"/>
      <color theme="1"/>
      <name val="Times New Roman"/>
      <family val="1"/>
    </font>
    <font>
      <b/>
      <sz val="18"/>
      <color theme="1"/>
      <name val="Calibri"/>
      <family val="2"/>
    </font>
    <font>
      <b/>
      <sz val="12"/>
      <color theme="1"/>
      <name val="Trebuchet MS"/>
      <family val="2"/>
    </font>
    <font>
      <b/>
      <sz val="12"/>
      <color rgb="FFFF0000"/>
      <name val="Trebuchet MS"/>
      <family val="2"/>
    </font>
    <font>
      <b/>
      <sz val="16"/>
      <name val="Arial"/>
      <family val="2"/>
    </font>
    <font>
      <sz val="11"/>
      <color rgb="FFFF0000"/>
      <name val="Calibri"/>
      <family val="2"/>
      <scheme val="minor"/>
    </font>
    <font>
      <sz val="8"/>
      <name val="Calibri"/>
      <family val="2"/>
      <scheme val="minor"/>
    </font>
    <font>
      <sz val="26"/>
      <color theme="0"/>
      <name val="Calibri"/>
      <family val="2"/>
      <scheme val="minor"/>
    </font>
    <font>
      <sz val="11"/>
      <color rgb="FFF7F7F7"/>
      <name val="Calibri"/>
      <family val="2"/>
      <scheme val="minor"/>
    </font>
    <font>
      <sz val="20"/>
      <color theme="0"/>
      <name val="Calibri"/>
      <family val="2"/>
      <scheme val="minor"/>
    </font>
    <font>
      <b/>
      <sz val="10"/>
      <color theme="1"/>
      <name val="Calibri"/>
      <family val="2"/>
      <scheme val="minor"/>
    </font>
    <font>
      <sz val="12"/>
      <color rgb="FF000000"/>
      <name val="Times New Roman"/>
      <family val="1"/>
    </font>
    <font>
      <sz val="8"/>
      <color theme="1"/>
      <name val="Calibri"/>
      <family val="2"/>
      <scheme val="minor"/>
    </font>
    <font>
      <sz val="12"/>
      <name val="Arial"/>
      <family val="2"/>
    </font>
    <font>
      <b/>
      <sz val="11"/>
      <color rgb="FFF7F7F7"/>
      <name val="Calibri"/>
      <family val="2"/>
      <scheme val="minor"/>
    </font>
    <font>
      <sz val="18"/>
      <color rgb="FFF7F7F7"/>
      <name val="Calibri"/>
      <family val="2"/>
      <scheme val="minor"/>
    </font>
    <font>
      <sz val="14"/>
      <color theme="1"/>
      <name val="Calibri"/>
      <family val="2"/>
      <scheme val="minor"/>
    </font>
    <font>
      <b/>
      <sz val="26"/>
      <color theme="0"/>
      <name val="Calibri"/>
      <family val="2"/>
      <scheme val="minor"/>
    </font>
    <font>
      <sz val="11"/>
      <color theme="1"/>
      <name val="Calibri"/>
      <family val="2"/>
    </font>
    <font>
      <b/>
      <sz val="18"/>
      <color theme="0"/>
      <name val="Calibri"/>
      <family val="2"/>
      <scheme val="minor"/>
    </font>
    <font>
      <b/>
      <sz val="14"/>
      <color theme="1"/>
      <name val="Calibri"/>
      <family val="2"/>
    </font>
    <font>
      <b/>
      <sz val="16"/>
      <color theme="1"/>
      <name val="Arial"/>
      <family val="2"/>
    </font>
    <font>
      <sz val="12"/>
      <color theme="3"/>
      <name val="Calibri"/>
      <family val="2"/>
      <scheme val="minor"/>
    </font>
    <font>
      <b/>
      <sz val="10"/>
      <color indexed="81"/>
      <name val="Tahoma"/>
      <family val="2"/>
    </font>
    <font>
      <b/>
      <sz val="16"/>
      <color theme="1"/>
      <name val="Calibri"/>
      <family val="2"/>
    </font>
    <font>
      <sz val="12"/>
      <color theme="0"/>
      <name val="Calibri"/>
      <family val="2"/>
      <scheme val="minor"/>
    </font>
    <font>
      <sz val="28"/>
      <color theme="0"/>
      <name val="Calibri"/>
      <family val="2"/>
      <scheme val="minor"/>
    </font>
    <font>
      <sz val="11"/>
      <color theme="0"/>
      <name val="Calibri"/>
      <family val="2"/>
    </font>
    <font>
      <sz val="18"/>
      <color theme="1"/>
      <name val="Calibri"/>
      <family val="2"/>
      <scheme val="minor"/>
    </font>
    <font>
      <b/>
      <sz val="12"/>
      <name val="Calibri"/>
      <family val="2"/>
      <scheme val="minor"/>
    </font>
    <font>
      <b/>
      <sz val="18"/>
      <name val="Calibri"/>
      <family val="2"/>
      <scheme val="minor"/>
    </font>
    <font>
      <b/>
      <sz val="16"/>
      <name val="Calibri"/>
      <family val="2"/>
      <scheme val="minor"/>
    </font>
    <font>
      <b/>
      <sz val="14"/>
      <name val="Calibri"/>
      <family val="2"/>
      <scheme val="minor"/>
    </font>
    <font>
      <b/>
      <sz val="12"/>
      <color theme="6" tint="-0.499984740745262"/>
      <name val="Calibri"/>
      <family val="2"/>
      <scheme val="minor"/>
    </font>
    <font>
      <sz val="11"/>
      <color theme="0" tint="-0.499984740745262"/>
      <name val="Calibri"/>
      <family val="2"/>
      <scheme val="minor"/>
    </font>
    <font>
      <sz val="18"/>
      <color theme="0"/>
      <name val="Calibri"/>
      <family val="2"/>
      <scheme val="minor"/>
    </font>
  </fonts>
  <fills count="19">
    <fill>
      <patternFill patternType="none"/>
    </fill>
    <fill>
      <patternFill patternType="gray125"/>
    </fill>
    <fill>
      <patternFill patternType="solid">
        <fgColor theme="4"/>
        <bgColor indexed="64"/>
      </patternFill>
    </fill>
    <fill>
      <patternFill patternType="solid">
        <fgColor theme="3" tint="0.79998168889431442"/>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5"/>
      </patternFill>
    </fill>
    <fill>
      <patternFill patternType="solid">
        <fgColor theme="0"/>
        <bgColor indexed="64"/>
      </patternFill>
    </fill>
    <fill>
      <patternFill patternType="solid">
        <fgColor rgb="FF29256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2060"/>
        <bgColor indexed="64"/>
      </patternFill>
    </fill>
    <fill>
      <patternFill patternType="solid">
        <fgColor theme="8" tint="0.79998168889431442"/>
        <bgColor indexed="64"/>
      </patternFill>
    </fill>
    <fill>
      <patternFill patternType="solid">
        <fgColor rgb="FFC0E498"/>
        <bgColor indexed="64"/>
      </patternFill>
    </fill>
    <fill>
      <patternFill patternType="solid">
        <fgColor theme="0" tint="-0.14999847407452621"/>
        <bgColor indexed="64"/>
      </patternFill>
    </fill>
    <fill>
      <patternFill patternType="solid">
        <fgColor rgb="FFA1C1E7"/>
        <bgColor indexed="64"/>
      </patternFill>
    </fill>
    <fill>
      <patternFill patternType="solid">
        <fgColor rgb="FFE3F3D1"/>
        <bgColor indexed="64"/>
      </patternFill>
    </fill>
  </fills>
  <borders count="3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style="medium">
        <color rgb="FF323232"/>
      </left>
      <right style="medium">
        <color rgb="FF323232"/>
      </right>
      <top style="medium">
        <color rgb="FF323232"/>
      </top>
      <bottom style="medium">
        <color rgb="FF32323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bottom style="thin">
        <color theme="0" tint="-0.249977111117893"/>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4.9989318521683403E-2"/>
      </left>
      <right/>
      <top style="thin">
        <color theme="0" tint="-4.9989318521683403E-2"/>
      </top>
      <bottom style="thin">
        <color theme="0" tint="-4.9989318521683403E-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5">
    <xf numFmtId="0" fontId="0" fillId="0" borderId="0"/>
    <xf numFmtId="0" fontId="1" fillId="0" borderId="0"/>
    <xf numFmtId="0" fontId="6" fillId="0" borderId="0"/>
    <xf numFmtId="0" fontId="12" fillId="6" borderId="0" applyNumberFormat="0" applyBorder="0" applyAlignment="0" applyProtection="0"/>
    <xf numFmtId="43" fontId="12" fillId="0" borderId="0" applyFont="0" applyFill="0" applyBorder="0" applyAlignment="0" applyProtection="0"/>
  </cellStyleXfs>
  <cellXfs count="246">
    <xf numFmtId="0" fontId="0" fillId="0" borderId="0" xfId="0"/>
    <xf numFmtId="0" fontId="0" fillId="0" borderId="0" xfId="0" applyAlignment="1">
      <alignment horizontal="center"/>
    </xf>
    <xf numFmtId="0" fontId="4" fillId="0" borderId="0" xfId="0" applyFont="1"/>
    <xf numFmtId="0" fontId="0" fillId="0" borderId="0" xfId="0" applyAlignment="1">
      <alignment vertical="center"/>
    </xf>
    <xf numFmtId="0" fontId="4" fillId="0" borderId="0" xfId="0" applyFont="1" applyAlignment="1">
      <alignment vertical="center"/>
    </xf>
    <xf numFmtId="0" fontId="0" fillId="0" borderId="0" xfId="0" applyAlignment="1">
      <alignment wrapText="1"/>
    </xf>
    <xf numFmtId="0" fontId="8" fillId="0" borderId="0" xfId="0" applyFont="1"/>
    <xf numFmtId="0" fontId="5" fillId="2" borderId="0" xfId="0" applyFont="1" applyFill="1"/>
    <xf numFmtId="0" fontId="10" fillId="2" borderId="0" xfId="0" applyFont="1" applyFill="1"/>
    <xf numFmtId="0" fontId="14" fillId="6" borderId="4" xfId="3" applyFont="1" applyBorder="1" applyAlignment="1">
      <alignment vertical="center" wrapText="1"/>
    </xf>
    <xf numFmtId="0" fontId="15" fillId="6" borderId="5" xfId="3"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17" fillId="0" borderId="15" xfId="0" applyFont="1" applyBorder="1" applyAlignment="1">
      <alignment horizontal="left" vertical="center" wrapText="1" indent="5"/>
    </xf>
    <xf numFmtId="0" fontId="17" fillId="0" borderId="16" xfId="0" applyFont="1" applyBorder="1" applyAlignment="1">
      <alignment horizontal="left" vertical="center" wrapText="1" indent="5"/>
    </xf>
    <xf numFmtId="0" fontId="0" fillId="0" borderId="16" xfId="0" applyBorder="1" applyAlignment="1">
      <alignment vertical="top" wrapText="1"/>
    </xf>
    <xf numFmtId="0" fontId="17" fillId="0" borderId="17" xfId="0" applyFont="1" applyBorder="1" applyAlignment="1">
      <alignment horizontal="left" vertical="center" wrapText="1" indent="5"/>
    </xf>
    <xf numFmtId="0" fontId="0" fillId="0" borderId="5" xfId="0" applyBorder="1" applyAlignment="1">
      <alignment vertical="top" wrapText="1"/>
    </xf>
    <xf numFmtId="0" fontId="17" fillId="0" borderId="5" xfId="0" applyFont="1" applyBorder="1" applyAlignment="1">
      <alignment horizontal="left" vertical="center" wrapText="1" indent="5"/>
    </xf>
    <xf numFmtId="0" fontId="0" fillId="0" borderId="5" xfId="0" applyBorder="1" applyAlignment="1">
      <alignment vertical="center" wrapText="1"/>
    </xf>
    <xf numFmtId="0" fontId="20" fillId="0" borderId="0" xfId="2" applyFont="1"/>
    <xf numFmtId="0" fontId="21" fillId="0" borderId="0" xfId="2" applyFont="1"/>
    <xf numFmtId="0" fontId="4" fillId="0" borderId="0" xfId="2" applyFont="1"/>
    <xf numFmtId="0" fontId="14" fillId="6" borderId="18" xfId="3" applyFont="1" applyBorder="1" applyAlignment="1">
      <alignment vertical="center" wrapText="1"/>
    </xf>
    <xf numFmtId="0" fontId="14" fillId="0" borderId="18" xfId="3" applyFont="1" applyFill="1" applyBorder="1" applyAlignment="1">
      <alignment horizontal="center" vertical="center" wrapText="1"/>
    </xf>
    <xf numFmtId="0" fontId="7" fillId="7" borderId="19" xfId="0" applyFont="1" applyFill="1" applyBorder="1" applyAlignment="1">
      <alignment vertical="center" wrapText="1"/>
    </xf>
    <xf numFmtId="0" fontId="8" fillId="7" borderId="19" xfId="0" applyFont="1" applyFill="1" applyBorder="1" applyAlignment="1">
      <alignment vertical="center" wrapText="1"/>
    </xf>
    <xf numFmtId="0" fontId="9" fillId="7" borderId="19" xfId="0" applyFont="1" applyFill="1" applyBorder="1" applyAlignment="1">
      <alignment vertical="center" wrapText="1"/>
    </xf>
    <xf numFmtId="0" fontId="0" fillId="7" borderId="19" xfId="0" applyFill="1" applyBorder="1" applyAlignment="1">
      <alignment vertical="top" wrapText="1"/>
    </xf>
    <xf numFmtId="0" fontId="23" fillId="0" borderId="0" xfId="0" applyFont="1"/>
    <xf numFmtId="0" fontId="5" fillId="7" borderId="0" xfId="0" applyFont="1" applyFill="1" applyAlignment="1">
      <alignment vertical="center"/>
    </xf>
    <xf numFmtId="0" fontId="0" fillId="7" borderId="0" xfId="0" applyFill="1"/>
    <xf numFmtId="0" fontId="0" fillId="8" borderId="0" xfId="0" applyFill="1"/>
    <xf numFmtId="0" fontId="0" fillId="10" borderId="0" xfId="0" applyFill="1"/>
    <xf numFmtId="0" fontId="0" fillId="7" borderId="0" xfId="0" applyFill="1" applyAlignment="1">
      <alignment vertical="center"/>
    </xf>
    <xf numFmtId="0" fontId="0" fillId="7" borderId="0" xfId="0" applyFill="1" applyAlignment="1">
      <alignment horizontal="center"/>
    </xf>
    <xf numFmtId="0" fontId="26" fillId="8" borderId="0" xfId="0" applyFont="1" applyFill="1"/>
    <xf numFmtId="0" fontId="27" fillId="8" borderId="0" xfId="0" applyFont="1" applyFill="1" applyAlignment="1">
      <alignment vertical="center"/>
    </xf>
    <xf numFmtId="0" fontId="4" fillId="9" borderId="19" xfId="0" applyFont="1" applyFill="1" applyBorder="1" applyAlignment="1">
      <alignment horizontal="center" vertical="center" wrapText="1"/>
    </xf>
    <xf numFmtId="0" fontId="4" fillId="12" borderId="19" xfId="0" applyFont="1" applyFill="1" applyBorder="1" applyAlignment="1">
      <alignment horizontal="center" vertical="center" wrapText="1"/>
    </xf>
    <xf numFmtId="0" fontId="0" fillId="8" borderId="0" xfId="0" applyFill="1" applyAlignment="1">
      <alignment wrapText="1"/>
    </xf>
    <xf numFmtId="0" fontId="28" fillId="9" borderId="19" xfId="0" applyFont="1" applyFill="1" applyBorder="1" applyAlignment="1">
      <alignment horizontal="center" vertical="center" wrapText="1"/>
    </xf>
    <xf numFmtId="0" fontId="28" fillId="12" borderId="19"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11" borderId="19"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0" fillId="0" borderId="0" xfId="0" applyAlignment="1">
      <alignment horizontal="center" vertical="center"/>
    </xf>
    <xf numFmtId="0" fontId="10" fillId="13" borderId="19" xfId="0" applyFont="1" applyFill="1" applyBorder="1" applyAlignment="1">
      <alignment horizontal="center" vertical="center"/>
    </xf>
    <xf numFmtId="0" fontId="17" fillId="0" borderId="6" xfId="0" applyFont="1" applyBorder="1" applyAlignment="1">
      <alignment horizontal="left" vertical="center" wrapText="1" indent="5"/>
    </xf>
    <xf numFmtId="0" fontId="17" fillId="0" borderId="3" xfId="0" applyFont="1" applyBorder="1" applyAlignment="1">
      <alignment horizontal="left" vertical="center" wrapText="1" indent="5"/>
    </xf>
    <xf numFmtId="0" fontId="14" fillId="6" borderId="2" xfId="3" applyFont="1" applyBorder="1" applyAlignment="1">
      <alignment vertical="center" wrapText="1"/>
    </xf>
    <xf numFmtId="0" fontId="26" fillId="8" borderId="0" xfId="0" applyFont="1" applyFill="1" applyAlignment="1"/>
    <xf numFmtId="0" fontId="26" fillId="8" borderId="0" xfId="0" applyFont="1" applyFill="1" applyBorder="1" applyAlignment="1"/>
    <xf numFmtId="0" fontId="26" fillId="8" borderId="0" xfId="0" applyFont="1" applyFill="1" applyBorder="1" applyAlignment="1">
      <alignment horizontal="center"/>
    </xf>
    <xf numFmtId="0" fontId="26" fillId="8" borderId="0" xfId="0" applyFont="1" applyFill="1" applyAlignment="1">
      <alignment wrapText="1"/>
    </xf>
    <xf numFmtId="0" fontId="0" fillId="8" borderId="0" xfId="0" applyFill="1" applyBorder="1"/>
    <xf numFmtId="0" fontId="14" fillId="5" borderId="20" xfId="0" applyFont="1" applyFill="1" applyBorder="1" applyAlignment="1">
      <alignment horizontal="center" vertical="center" wrapText="1"/>
    </xf>
    <xf numFmtId="0" fontId="33" fillId="8" borderId="0" xfId="0" applyFont="1" applyFill="1" applyAlignment="1"/>
    <xf numFmtId="0" fontId="26" fillId="8" borderId="0" xfId="0" applyFont="1" applyFill="1" applyAlignment="1">
      <alignment vertical="center" wrapText="1"/>
    </xf>
    <xf numFmtId="0" fontId="32" fillId="8" borderId="0" xfId="0" applyFont="1" applyFill="1" applyAlignment="1">
      <alignment horizontal="center" vertical="center"/>
    </xf>
    <xf numFmtId="0" fontId="10" fillId="7" borderId="0" xfId="0" applyFont="1" applyFill="1" applyAlignment="1">
      <alignment horizontal="center" vertical="center"/>
    </xf>
    <xf numFmtId="0" fontId="10" fillId="7" borderId="0" xfId="0" applyFont="1" applyFill="1" applyBorder="1" applyAlignment="1">
      <alignment horizontal="center"/>
    </xf>
    <xf numFmtId="0" fontId="10" fillId="7" borderId="22" xfId="0" applyFont="1" applyFill="1" applyBorder="1" applyAlignment="1">
      <alignment horizontal="center"/>
    </xf>
    <xf numFmtId="0" fontId="10" fillId="7" borderId="19" xfId="0" applyFont="1" applyFill="1" applyBorder="1" applyAlignment="1">
      <alignment horizontal="center" vertical="center"/>
    </xf>
    <xf numFmtId="0" fontId="4" fillId="0" borderId="19" xfId="0" applyFont="1" applyBorder="1" applyAlignment="1">
      <alignment horizontal="left" vertical="center" wrapText="1"/>
    </xf>
    <xf numFmtId="0" fontId="4" fillId="0" borderId="19" xfId="0" applyFont="1" applyBorder="1" applyAlignment="1">
      <alignment horizontal="left" vertical="center"/>
    </xf>
    <xf numFmtId="164" fontId="3" fillId="0" borderId="1" xfId="0" applyNumberFormat="1" applyFont="1" applyBorder="1" applyAlignment="1" applyProtection="1">
      <alignment horizontal="center" vertical="center" wrapText="1"/>
    </xf>
    <xf numFmtId="0" fontId="10" fillId="13" borderId="0" xfId="0" applyFont="1" applyFill="1" applyAlignment="1">
      <alignment horizontal="center" vertical="center" wrapText="1"/>
    </xf>
    <xf numFmtId="0" fontId="4" fillId="10" borderId="0" xfId="0" applyFont="1" applyFill="1"/>
    <xf numFmtId="0" fontId="10" fillId="13" borderId="19" xfId="0" applyFont="1" applyFill="1" applyBorder="1" applyAlignment="1">
      <alignment horizontal="center" vertical="center" wrapText="1"/>
    </xf>
    <xf numFmtId="0" fontId="0" fillId="7" borderId="0" xfId="0" applyFont="1" applyFill="1"/>
    <xf numFmtId="0" fontId="0" fillId="0" borderId="0" xfId="0" applyFont="1"/>
    <xf numFmtId="0" fontId="0" fillId="0" borderId="24" xfId="0" applyFont="1" applyBorder="1" applyAlignment="1">
      <alignment horizontal="left" vertical="center" wrapText="1" readingOrder="1"/>
    </xf>
    <xf numFmtId="0" fontId="4" fillId="0" borderId="19" xfId="0" applyFont="1" applyBorder="1" applyAlignment="1">
      <alignment vertical="center"/>
    </xf>
    <xf numFmtId="0" fontId="0" fillId="0" borderId="19" xfId="0" applyFont="1" applyBorder="1" applyAlignment="1">
      <alignment vertical="top" wrapText="1"/>
    </xf>
    <xf numFmtId="0" fontId="0" fillId="10" borderId="28" xfId="0" applyFill="1" applyBorder="1"/>
    <xf numFmtId="0" fontId="3" fillId="0" borderId="0" xfId="0" applyFont="1" applyBorder="1" applyAlignment="1" applyProtection="1">
      <alignment horizontal="center" vertical="center" wrapText="1"/>
      <protection locked="0"/>
    </xf>
    <xf numFmtId="0" fontId="38" fillId="0" borderId="0" xfId="0" applyFont="1" applyFill="1" applyBorder="1" applyAlignment="1">
      <alignment horizontal="left" vertical="top" wrapText="1"/>
    </xf>
    <xf numFmtId="0" fontId="0" fillId="7" borderId="0" xfId="0" applyFill="1" applyAlignment="1">
      <alignment vertical="top"/>
    </xf>
    <xf numFmtId="0" fontId="0" fillId="0" borderId="0" xfId="0" applyAlignment="1">
      <alignment vertical="top"/>
    </xf>
    <xf numFmtId="0" fontId="40" fillId="7" borderId="0" xfId="0" applyFont="1" applyFill="1"/>
    <xf numFmtId="164" fontId="3" fillId="0" borderId="1" xfId="0" applyNumberFormat="1" applyFont="1" applyBorder="1" applyAlignment="1">
      <alignment horizontal="center" vertical="center" wrapText="1"/>
    </xf>
    <xf numFmtId="0" fontId="42" fillId="0" borderId="31" xfId="0" applyFont="1" applyFill="1" applyBorder="1" applyAlignment="1">
      <alignment horizontal="left" vertical="center" wrapText="1"/>
    </xf>
    <xf numFmtId="164" fontId="3" fillId="0" borderId="29" xfId="0" applyNumberFormat="1" applyFont="1" applyBorder="1" applyAlignment="1">
      <alignment horizontal="center" vertical="center" wrapText="1"/>
    </xf>
    <xf numFmtId="0" fontId="3" fillId="0" borderId="21"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1" fontId="34" fillId="1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1" fontId="34" fillId="0" borderId="1" xfId="0" applyNumberFormat="1" applyFont="1" applyFill="1" applyBorder="1" applyAlignment="1">
      <alignment horizontal="center" vertical="center" wrapText="1"/>
    </xf>
    <xf numFmtId="0" fontId="36" fillId="0" borderId="1" xfId="0" applyFont="1" applyFill="1" applyBorder="1" applyAlignment="1">
      <alignment horizontal="left" vertical="top" wrapText="1"/>
    </xf>
    <xf numFmtId="1" fontId="0" fillId="0" borderId="1" xfId="0" applyNumberFormat="1" applyBorder="1" applyAlignment="1">
      <alignment vertical="center" wrapText="1"/>
    </xf>
    <xf numFmtId="0" fontId="2" fillId="0" borderId="1" xfId="0" applyFont="1" applyBorder="1" applyAlignment="1" applyProtection="1">
      <alignment vertical="top" wrapText="1"/>
      <protection locked="0"/>
    </xf>
    <xf numFmtId="0" fontId="2" fillId="0" borderId="1" xfId="0" applyFont="1" applyFill="1" applyBorder="1" applyAlignment="1">
      <alignment horizontal="center" vertical="center" wrapText="1"/>
    </xf>
    <xf numFmtId="0" fontId="36" fillId="0" borderId="1" xfId="0" applyFont="1" applyFill="1" applyBorder="1" applyAlignment="1">
      <alignment vertical="top" wrapText="1"/>
    </xf>
    <xf numFmtId="0" fontId="38" fillId="0" borderId="30" xfId="0" applyFont="1" applyFill="1" applyBorder="1" applyAlignment="1">
      <alignment horizontal="left" vertical="top" wrapText="1"/>
    </xf>
    <xf numFmtId="0" fontId="3" fillId="0" borderId="30" xfId="0" applyFont="1" applyBorder="1" applyAlignment="1" applyProtection="1">
      <alignment horizontal="center" vertical="center" wrapText="1"/>
      <protection locked="0"/>
    </xf>
    <xf numFmtId="1" fontId="34" fillId="16" borderId="1" xfId="0" applyNumberFormat="1" applyFont="1" applyFill="1" applyBorder="1" applyAlignment="1">
      <alignment horizontal="center" vertical="center" wrapText="1"/>
    </xf>
    <xf numFmtId="0" fontId="0" fillId="0" borderId="1" xfId="0" applyBorder="1" applyAlignment="1">
      <alignment wrapText="1"/>
    </xf>
    <xf numFmtId="0" fontId="35" fillId="2" borderId="0" xfId="0" applyFont="1" applyFill="1" applyAlignment="1">
      <alignment horizontal="center" vertical="center"/>
    </xf>
    <xf numFmtId="0" fontId="5" fillId="8" borderId="33" xfId="0" applyFont="1" applyFill="1" applyBorder="1"/>
    <xf numFmtId="0" fontId="2" fillId="0" borderId="29" xfId="0" applyFont="1" applyBorder="1" applyAlignment="1">
      <alignment horizontal="center" vertical="center" wrapText="1"/>
    </xf>
    <xf numFmtId="0" fontId="3" fillId="0" borderId="29" xfId="0" applyFont="1" applyBorder="1" applyAlignment="1" applyProtection="1">
      <alignment horizontal="center" vertical="center" wrapText="1"/>
      <protection locked="0"/>
    </xf>
    <xf numFmtId="164" fontId="3" fillId="0" borderId="29" xfId="0" applyNumberFormat="1" applyFont="1" applyBorder="1" applyAlignment="1" applyProtection="1">
      <alignment horizontal="center" vertical="center" wrapText="1"/>
    </xf>
    <xf numFmtId="0" fontId="3" fillId="0" borderId="29" xfId="0" applyFont="1" applyBorder="1" applyAlignment="1" applyProtection="1">
      <alignment vertical="top" wrapText="1"/>
      <protection locked="0"/>
    </xf>
    <xf numFmtId="164" fontId="3" fillId="0" borderId="34" xfId="0" applyNumberFormat="1" applyFont="1" applyBorder="1" applyAlignment="1" applyProtection="1">
      <alignment horizontal="center" vertical="center" wrapText="1"/>
    </xf>
    <xf numFmtId="0" fontId="0" fillId="7" borderId="1" xfId="0" applyFill="1" applyBorder="1"/>
    <xf numFmtId="1" fontId="34" fillId="14" borderId="29" xfId="0" applyNumberFormat="1" applyFont="1" applyFill="1" applyBorder="1" applyAlignment="1">
      <alignment horizontal="center" vertical="top" wrapText="1"/>
    </xf>
    <xf numFmtId="1" fontId="34" fillId="14" borderId="1" xfId="0" applyNumberFormat="1" applyFont="1" applyFill="1" applyBorder="1" applyAlignment="1">
      <alignment horizontal="center" vertical="top" wrapText="1"/>
    </xf>
    <xf numFmtId="1" fontId="34" fillId="0" borderId="1" xfId="0" applyNumberFormat="1" applyFont="1" applyFill="1" applyBorder="1" applyAlignment="1">
      <alignment horizontal="center" vertical="top" wrapText="1"/>
    </xf>
    <xf numFmtId="0" fontId="46" fillId="2" borderId="1" xfId="0" applyFont="1" applyFill="1" applyBorder="1"/>
    <xf numFmtId="0" fontId="47" fillId="3" borderId="25" xfId="0" applyFont="1" applyFill="1" applyBorder="1" applyAlignment="1">
      <alignment horizontal="center" vertical="center" wrapText="1"/>
    </xf>
    <xf numFmtId="0" fontId="48" fillId="3" borderId="25" xfId="0" applyFont="1" applyFill="1" applyBorder="1" applyAlignment="1">
      <alignment horizontal="left" vertical="top" wrapText="1"/>
    </xf>
    <xf numFmtId="0" fontId="48" fillId="3" borderId="25" xfId="0" applyFont="1" applyFill="1" applyBorder="1" applyAlignment="1">
      <alignment vertical="top" wrapText="1"/>
    </xf>
    <xf numFmtId="0" fontId="0" fillId="7" borderId="0" xfId="0" applyFont="1" applyFill="1" applyAlignment="1">
      <alignment vertical="center"/>
    </xf>
    <xf numFmtId="0" fontId="0" fillId="0" borderId="0" xfId="0" applyFont="1" applyAlignment="1">
      <alignment vertical="center"/>
    </xf>
    <xf numFmtId="0" fontId="48" fillId="3" borderId="25" xfId="0" applyFont="1" applyFill="1" applyBorder="1" applyAlignment="1">
      <alignment horizontal="center" vertical="top" wrapText="1"/>
    </xf>
    <xf numFmtId="0" fontId="46" fillId="7" borderId="0" xfId="0" applyFont="1" applyFill="1" applyAlignment="1">
      <alignment vertical="center"/>
    </xf>
    <xf numFmtId="0" fontId="46" fillId="0" borderId="0" xfId="0" applyFont="1" applyAlignment="1">
      <alignment vertical="center"/>
    </xf>
    <xf numFmtId="0" fontId="48" fillId="17" borderId="25" xfId="0" applyFont="1" applyFill="1" applyBorder="1" applyAlignment="1">
      <alignment horizontal="left" vertical="top" wrapText="1"/>
    </xf>
    <xf numFmtId="0" fontId="47" fillId="17" borderId="25" xfId="0" applyFont="1" applyFill="1" applyBorder="1" applyAlignment="1">
      <alignment horizontal="left" vertical="top" textRotation="180" wrapText="1"/>
    </xf>
    <xf numFmtId="0" fontId="47" fillId="15" borderId="25" xfId="0" applyFont="1" applyFill="1" applyBorder="1" applyAlignment="1">
      <alignment horizontal="center" vertical="top" textRotation="180" wrapText="1"/>
    </xf>
    <xf numFmtId="0" fontId="49" fillId="18" borderId="25" xfId="0" applyFont="1" applyFill="1" applyBorder="1" applyAlignment="1">
      <alignment horizontal="center" vertical="top" wrapText="1"/>
    </xf>
    <xf numFmtId="0" fontId="48" fillId="18" borderId="25" xfId="0" applyFont="1" applyFill="1" applyBorder="1" applyAlignment="1">
      <alignment horizontal="center" vertical="top" wrapText="1"/>
    </xf>
    <xf numFmtId="0" fontId="48" fillId="18" borderId="25" xfId="0" applyFont="1" applyFill="1" applyBorder="1" applyAlignment="1">
      <alignment vertical="center" wrapText="1"/>
    </xf>
    <xf numFmtId="0" fontId="48" fillId="18" borderId="25" xfId="0" applyFont="1" applyFill="1" applyBorder="1" applyAlignment="1">
      <alignment horizontal="center" vertical="center" wrapText="1"/>
    </xf>
    <xf numFmtId="0" fontId="36" fillId="0" borderId="29" xfId="0" applyFont="1" applyFill="1" applyBorder="1" applyAlignment="1">
      <alignment horizontal="left" vertical="top" wrapText="1"/>
    </xf>
    <xf numFmtId="0" fontId="0" fillId="0" borderId="1" xfId="0" applyFill="1" applyBorder="1" applyAlignment="1">
      <alignment horizontal="left" vertical="top" wrapText="1"/>
    </xf>
    <xf numFmtId="0" fontId="51" fillId="0" borderId="0" xfId="0" applyFont="1"/>
    <xf numFmtId="0" fontId="52" fillId="0" borderId="0" xfId="0" applyFont="1"/>
    <xf numFmtId="165" fontId="4" fillId="0" borderId="0" xfId="4" applyNumberFormat="1" applyFont="1"/>
    <xf numFmtId="165" fontId="0" fillId="0" borderId="0" xfId="4" applyNumberFormat="1" applyFont="1"/>
    <xf numFmtId="1" fontId="39" fillId="16" borderId="35" xfId="0" applyNumberFormat="1" applyFont="1" applyFill="1" applyBorder="1" applyAlignment="1">
      <alignment vertical="top"/>
    </xf>
    <xf numFmtId="165" fontId="53" fillId="4" borderId="0" xfId="4" applyNumberFormat="1" applyFont="1" applyFill="1"/>
    <xf numFmtId="0" fontId="53" fillId="4" borderId="0" xfId="0" applyFont="1" applyFill="1"/>
    <xf numFmtId="0" fontId="22" fillId="15" borderId="35" xfId="0" applyFont="1" applyFill="1" applyBorder="1" applyAlignment="1">
      <alignment vertical="top"/>
    </xf>
    <xf numFmtId="0" fontId="0" fillId="7" borderId="0" xfId="0" applyFill="1" applyAlignment="1"/>
    <xf numFmtId="0" fontId="0" fillId="0" borderId="0" xfId="0" applyAlignment="1"/>
    <xf numFmtId="164" fontId="3" fillId="16" borderId="1" xfId="0" applyNumberFormat="1" applyFont="1" applyFill="1" applyBorder="1" applyAlignment="1">
      <alignment horizontal="center" vertical="center" wrapText="1"/>
    </xf>
    <xf numFmtId="164" fontId="3" fillId="16" borderId="29" xfId="0" applyNumberFormat="1" applyFont="1" applyFill="1" applyBorder="1" applyAlignment="1">
      <alignment horizontal="center" vertical="center" wrapText="1"/>
    </xf>
    <xf numFmtId="164" fontId="3" fillId="0" borderId="29" xfId="0" applyNumberFormat="1" applyFont="1" applyFill="1" applyBorder="1" applyAlignment="1">
      <alignment horizontal="center" vertical="center" wrapText="1"/>
    </xf>
    <xf numFmtId="0" fontId="0" fillId="0" borderId="0" xfId="0" applyFill="1"/>
    <xf numFmtId="0" fontId="44" fillId="2" borderId="1" xfId="0" applyFont="1" applyFill="1" applyBorder="1" applyAlignment="1">
      <alignment horizontal="center" vertical="center" wrapText="1"/>
    </xf>
    <xf numFmtId="0" fontId="4" fillId="7" borderId="1" xfId="0" applyFont="1" applyFill="1" applyBorder="1"/>
    <xf numFmtId="0" fontId="43" fillId="2" borderId="1" xfId="0" applyFont="1" applyFill="1" applyBorder="1" applyAlignment="1">
      <alignment horizontal="left" vertical="center"/>
    </xf>
    <xf numFmtId="0" fontId="30" fillId="7" borderId="1" xfId="0" applyFont="1" applyFill="1" applyBorder="1" applyAlignment="1">
      <alignment vertical="top" wrapText="1"/>
    </xf>
    <xf numFmtId="0" fontId="24" fillId="7" borderId="1" xfId="0" applyFont="1" applyFill="1" applyBorder="1" applyAlignment="1">
      <alignment vertical="top" wrapText="1"/>
    </xf>
    <xf numFmtId="0" fontId="45" fillId="8" borderId="33" xfId="0" applyFont="1" applyFill="1" applyBorder="1"/>
    <xf numFmtId="0" fontId="45" fillId="8" borderId="33" xfId="0" applyFont="1" applyFill="1" applyBorder="1" applyAlignment="1">
      <alignment vertical="center" wrapText="1"/>
    </xf>
    <xf numFmtId="0" fontId="5" fillId="8" borderId="33" xfId="0" applyFont="1" applyFill="1" applyBorder="1" applyAlignment="1">
      <alignment wrapText="1"/>
    </xf>
    <xf numFmtId="0" fontId="0" fillId="10" borderId="1" xfId="0" applyFont="1" applyFill="1" applyBorder="1" applyAlignment="1">
      <alignment horizontal="left" vertical="center" wrapText="1"/>
    </xf>
    <xf numFmtId="14" fontId="0" fillId="10" borderId="1" xfId="0" applyNumberFormat="1" applyFont="1" applyFill="1" applyBorder="1" applyAlignment="1">
      <alignment horizontal="left" vertical="center" wrapText="1"/>
    </xf>
    <xf numFmtId="0" fontId="0" fillId="0" borderId="1" xfId="0" applyFont="1" applyFill="1" applyBorder="1"/>
    <xf numFmtId="0" fontId="37" fillId="8" borderId="1" xfId="0" applyFont="1" applyFill="1" applyBorder="1"/>
    <xf numFmtId="0" fontId="37" fillId="8" borderId="1" xfId="0" applyFont="1" applyFill="1" applyBorder="1" applyAlignment="1">
      <alignment vertical="center"/>
    </xf>
    <xf numFmtId="0" fontId="5" fillId="8" borderId="1" xfId="0" applyFont="1" applyFill="1" applyBorder="1"/>
    <xf numFmtId="0" fontId="0" fillId="0" borderId="1" xfId="0" applyBorder="1"/>
    <xf numFmtId="164" fontId="3" fillId="0" borderId="29"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0" fontId="22" fillId="15" borderId="35" xfId="0" applyFont="1" applyFill="1" applyBorder="1" applyAlignment="1" applyProtection="1">
      <alignment vertical="top"/>
      <protection locked="0"/>
    </xf>
    <xf numFmtId="164" fontId="3" fillId="0" borderId="21" xfId="0" applyNumberFormat="1" applyFont="1" applyBorder="1" applyAlignment="1" applyProtection="1">
      <alignment horizontal="center" vertical="center" wrapText="1"/>
      <protection locked="0"/>
    </xf>
    <xf numFmtId="1" fontId="39" fillId="16" borderId="35" xfId="0" applyNumberFormat="1" applyFont="1" applyFill="1" applyBorder="1" applyAlignment="1" applyProtection="1">
      <alignment vertical="top"/>
      <protection locked="0"/>
    </xf>
    <xf numFmtId="0" fontId="0" fillId="0" borderId="29" xfId="0" applyBorder="1" applyAlignment="1" applyProtection="1">
      <alignment horizontal="left" vertical="top" wrapText="1"/>
      <protection locked="0"/>
    </xf>
    <xf numFmtId="1" fontId="3" fillId="0" borderId="29" xfId="0" applyNumberFormat="1" applyFont="1"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1" fontId="3" fillId="0" borderId="1" xfId="0" applyNumberFormat="1" applyFont="1" applyBorder="1" applyAlignment="1" applyProtection="1">
      <alignment horizontal="center" vertical="center"/>
      <protection locked="0"/>
    </xf>
    <xf numFmtId="0" fontId="0" fillId="0" borderId="0" xfId="0" applyProtection="1">
      <protection locked="0"/>
    </xf>
    <xf numFmtId="1" fontId="31" fillId="0" borderId="1" xfId="0" applyNumberFormat="1" applyFont="1" applyBorder="1" applyAlignment="1" applyProtection="1">
      <alignment horizontal="center" vertical="center"/>
      <protection locked="0"/>
    </xf>
    <xf numFmtId="0" fontId="0" fillId="0" borderId="27" xfId="0" applyFill="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1" fontId="3" fillId="0" borderId="21" xfId="0" applyNumberFormat="1"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164" fontId="3" fillId="0" borderId="29" xfId="0" applyNumberFormat="1" applyFont="1" applyFill="1" applyBorder="1" applyAlignment="1" applyProtection="1">
      <alignment horizontal="center" vertical="center" wrapText="1"/>
    </xf>
    <xf numFmtId="0" fontId="22" fillId="15" borderId="35" xfId="0" applyFont="1" applyFill="1" applyBorder="1" applyAlignment="1" applyProtection="1">
      <alignment vertical="top"/>
    </xf>
    <xf numFmtId="0" fontId="22" fillId="15" borderId="36" xfId="0" applyFont="1" applyFill="1" applyBorder="1" applyAlignment="1" applyProtection="1">
      <alignment vertical="top"/>
    </xf>
    <xf numFmtId="1" fontId="39" fillId="16" borderId="35" xfId="0" applyNumberFormat="1" applyFont="1" applyFill="1" applyBorder="1" applyAlignment="1" applyProtection="1">
      <alignment vertical="top"/>
    </xf>
    <xf numFmtId="1" fontId="39" fillId="16" borderId="36" xfId="0" applyNumberFormat="1" applyFont="1" applyFill="1" applyBorder="1" applyAlignment="1" applyProtection="1">
      <alignment vertical="top"/>
    </xf>
    <xf numFmtId="0" fontId="0" fillId="7" borderId="1" xfId="0" applyFill="1" applyBorder="1" applyProtection="1">
      <protection locked="0"/>
    </xf>
    <xf numFmtId="0" fontId="0" fillId="7" borderId="1" xfId="0" applyFill="1" applyBorder="1" applyAlignment="1" applyProtection="1">
      <alignment vertical="center"/>
      <protection locked="0"/>
    </xf>
    <xf numFmtId="0" fontId="0" fillId="7" borderId="1" xfId="0" applyFill="1" applyBorder="1" applyAlignment="1" applyProtection="1">
      <protection locked="0"/>
    </xf>
    <xf numFmtId="0" fontId="48" fillId="14" borderId="34" xfId="0" applyFont="1" applyFill="1" applyBorder="1" applyAlignment="1">
      <alignment horizontal="left" vertical="center" wrapText="1"/>
    </xf>
    <xf numFmtId="0" fontId="48" fillId="14" borderId="35" xfId="0" applyFont="1" applyFill="1" applyBorder="1" applyAlignment="1">
      <alignment horizontal="left" vertical="center" wrapText="1"/>
    </xf>
    <xf numFmtId="0" fontId="48" fillId="14" borderId="36" xfId="0" applyFont="1" applyFill="1" applyBorder="1" applyAlignment="1">
      <alignment horizontal="left" vertical="center" wrapText="1"/>
    </xf>
    <xf numFmtId="0" fontId="37" fillId="2" borderId="0" xfId="0" applyFont="1" applyFill="1" applyBorder="1" applyAlignment="1">
      <alignment horizontal="left" vertical="top"/>
    </xf>
    <xf numFmtId="15" fontId="37" fillId="2" borderId="1" xfId="0" applyNumberFormat="1" applyFont="1" applyFill="1" applyBorder="1" applyAlignment="1" applyProtection="1">
      <alignment horizontal="center" wrapText="1"/>
      <protection locked="0"/>
    </xf>
    <xf numFmtId="15" fontId="37" fillId="2" borderId="1" xfId="0" applyNumberFormat="1" applyFont="1" applyFill="1" applyBorder="1" applyAlignment="1" applyProtection="1">
      <alignment horizontal="center"/>
      <protection locked="0"/>
    </xf>
    <xf numFmtId="15" fontId="37" fillId="2" borderId="34" xfId="0" applyNumberFormat="1" applyFont="1" applyFill="1" applyBorder="1" applyAlignment="1" applyProtection="1">
      <alignment horizontal="center" wrapText="1"/>
      <protection locked="0"/>
    </xf>
    <xf numFmtId="15" fontId="37" fillId="2" borderId="35" xfId="0" applyNumberFormat="1" applyFont="1" applyFill="1" applyBorder="1" applyAlignment="1" applyProtection="1">
      <alignment horizontal="center" wrapText="1"/>
      <protection locked="0"/>
    </xf>
    <xf numFmtId="15" fontId="37" fillId="2" borderId="36" xfId="0" applyNumberFormat="1" applyFont="1" applyFill="1" applyBorder="1" applyAlignment="1" applyProtection="1">
      <alignment horizontal="center" wrapText="1"/>
      <protection locked="0"/>
    </xf>
    <xf numFmtId="0" fontId="26" fillId="8" borderId="0" xfId="0" applyFont="1" applyFill="1" applyBorder="1" applyAlignment="1">
      <alignment horizontal="center"/>
    </xf>
    <xf numFmtId="0" fontId="25" fillId="8" borderId="0" xfId="0" applyFont="1" applyFill="1" applyAlignment="1">
      <alignment horizontal="center" vertical="center"/>
    </xf>
    <xf numFmtId="0" fontId="27" fillId="8" borderId="0" xfId="0" applyFont="1" applyFill="1" applyAlignment="1">
      <alignment horizontal="center" vertical="center"/>
    </xf>
    <xf numFmtId="0" fontId="26" fillId="8" borderId="23" xfId="0" applyFont="1" applyFill="1" applyBorder="1" applyAlignment="1">
      <alignment horizontal="center" vertical="top"/>
    </xf>
    <xf numFmtId="0" fontId="26" fillId="8" borderId="22" xfId="0" applyFont="1" applyFill="1" applyBorder="1" applyAlignment="1">
      <alignment horizontal="center" vertical="center" textRotation="90"/>
    </xf>
    <xf numFmtId="0" fontId="32" fillId="8" borderId="23" xfId="0" applyFont="1" applyFill="1" applyBorder="1" applyAlignment="1">
      <alignment horizontal="center" vertical="top"/>
    </xf>
    <xf numFmtId="0" fontId="26" fillId="8" borderId="21" xfId="0" applyFont="1" applyFill="1" applyBorder="1" applyAlignment="1">
      <alignment horizontal="center"/>
    </xf>
    <xf numFmtId="0" fontId="10" fillId="13" borderId="0" xfId="0" applyFont="1" applyFill="1" applyAlignment="1">
      <alignment horizontal="center" vertical="center" wrapText="1"/>
    </xf>
    <xf numFmtId="0" fontId="10" fillId="13" borderId="0" xfId="0" applyFont="1" applyFill="1" applyBorder="1" applyAlignment="1">
      <alignment horizontal="center"/>
    </xf>
    <xf numFmtId="0" fontId="10" fillId="13" borderId="22" xfId="0" applyFont="1" applyFill="1" applyBorder="1" applyAlignment="1">
      <alignment horizontal="center"/>
    </xf>
    <xf numFmtId="0" fontId="0" fillId="0" borderId="20" xfId="0" applyFont="1" applyBorder="1" applyAlignment="1">
      <alignment horizontal="center" vertical="top" wrapText="1"/>
    </xf>
    <xf numFmtId="0" fontId="0" fillId="0" borderId="25" xfId="0" applyFont="1" applyBorder="1" applyAlignment="1">
      <alignment horizontal="center" vertical="top" wrapText="1"/>
    </xf>
    <xf numFmtId="0" fontId="0" fillId="0" borderId="26" xfId="0" applyFont="1" applyBorder="1" applyAlignment="1">
      <alignment horizontal="center" vertical="top" wrapText="1"/>
    </xf>
    <xf numFmtId="0" fontId="0" fillId="7" borderId="1" xfId="0" applyFill="1" applyBorder="1" applyAlignment="1">
      <alignment horizontal="left" wrapText="1"/>
    </xf>
    <xf numFmtId="0" fontId="0" fillId="7" borderId="1" xfId="0" applyFill="1" applyBorder="1" applyAlignment="1">
      <alignment horizontal="left"/>
    </xf>
    <xf numFmtId="0" fontId="14" fillId="0" borderId="2"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4" fillId="0" borderId="17" xfId="3" applyFont="1" applyFill="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4" fillId="0" borderId="2"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19" fillId="0" borderId="12" xfId="2" applyFont="1" applyBorder="1" applyAlignment="1"/>
    <xf numFmtId="0" fontId="19" fillId="0" borderId="14" xfId="2" applyFont="1" applyBorder="1" applyAlignment="1"/>
    <xf numFmtId="0" fontId="19" fillId="0" borderId="13" xfId="2" applyFont="1" applyBorder="1" applyAlignment="1"/>
    <xf numFmtId="0" fontId="14" fillId="0" borderId="3" xfId="3" applyFont="1" applyFill="1" applyBorder="1" applyAlignment="1">
      <alignment horizontal="center" vertical="center" wrapText="1"/>
    </xf>
    <xf numFmtId="0" fontId="17" fillId="0" borderId="2" xfId="0" applyFont="1" applyBorder="1" applyAlignment="1">
      <alignment horizontal="left" vertical="center" wrapText="1" indent="5"/>
    </xf>
    <xf numFmtId="0" fontId="17" fillId="0" borderId="6" xfId="0" applyFont="1" applyBorder="1" applyAlignment="1">
      <alignment horizontal="left" vertical="center" wrapText="1" indent="5"/>
    </xf>
    <xf numFmtId="0" fontId="17" fillId="0" borderId="3" xfId="0" applyFont="1" applyBorder="1" applyAlignment="1">
      <alignment horizontal="left" vertical="center" wrapText="1" indent="5"/>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14" fillId="6" borderId="2" xfId="3" applyFont="1" applyBorder="1" applyAlignment="1">
      <alignment vertical="center" wrapText="1"/>
    </xf>
    <xf numFmtId="0" fontId="14" fillId="6" borderId="3" xfId="3"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5" xfId="0" applyFont="1" applyBorder="1" applyAlignment="1">
      <alignment vertical="center" wrapTex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4"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5" xfId="0" applyFont="1" applyBorder="1" applyAlignment="1">
      <alignment horizontal="left" vertical="center"/>
    </xf>
    <xf numFmtId="0" fontId="25" fillId="8" borderId="1" xfId="0" applyFont="1" applyFill="1" applyBorder="1" applyAlignment="1">
      <alignment horizontal="center" vertical="center"/>
    </xf>
    <xf numFmtId="0" fontId="0" fillId="0" borderId="29"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30" xfId="0" applyFill="1" applyBorder="1" applyAlignment="1" applyProtection="1">
      <alignment vertical="top" wrapText="1"/>
      <protection locked="0"/>
    </xf>
    <xf numFmtId="0" fontId="29" fillId="0" borderId="1" xfId="0" applyFont="1" applyBorder="1" applyAlignment="1" applyProtection="1">
      <alignment vertical="top" wrapText="1"/>
      <protection locked="0"/>
    </xf>
  </cellXfs>
  <cellStyles count="5">
    <cellStyle name="60 % – uthevingsfarge 1" xfId="3" builtinId="32"/>
    <cellStyle name="Komma" xfId="4" builtinId="3"/>
    <cellStyle name="Normal" xfId="0" builtinId="0"/>
    <cellStyle name="Normal 2" xfId="1" xr:uid="{00000000-0005-0000-0000-000002000000}"/>
    <cellStyle name="Normal 2 2" xfId="2" xr:uid="{00000000-0005-0000-0000-000003000000}"/>
  </cellStyles>
  <dxfs count="22">
    <dxf>
      <font>
        <b val="0"/>
        <i val="0"/>
        <strike val="0"/>
        <condense val="0"/>
        <extend val="0"/>
        <outline val="0"/>
        <shadow val="0"/>
        <u val="none"/>
        <vertAlign val="baseline"/>
        <sz val="11"/>
        <color rgb="FFF7F7F7"/>
        <name val="Calibri"/>
        <family val="2"/>
        <scheme val="minor"/>
      </font>
      <fill>
        <patternFill patternType="solid">
          <fgColor indexed="64"/>
          <bgColor rgb="FF292562"/>
        </patternFill>
      </fill>
      <alignment horizontal="general" vertical="center" textRotation="0" wrapText="1" indent="0" justifyLastLine="0" shrinkToFit="0" readingOrder="0"/>
    </dxf>
    <dxf>
      <font>
        <b/>
        <i val="0"/>
        <strike val="0"/>
        <condense val="0"/>
        <extend val="0"/>
        <outline val="0"/>
        <shadow val="0"/>
        <u val="none"/>
        <vertAlign val="baseline"/>
        <sz val="11"/>
        <color rgb="FFF7F7F7"/>
        <name val="Calibri"/>
        <family val="2"/>
        <scheme val="minor"/>
      </font>
      <fill>
        <patternFill patternType="solid">
          <fgColor indexed="64"/>
          <bgColor rgb="FF292562"/>
        </patternFill>
      </fill>
      <alignment horizontal="center" vertical="center" textRotation="0" wrapText="0" indent="0" justifyLastLine="0" shrinkToFit="0" readingOrder="0"/>
    </dxf>
    <dxf>
      <font>
        <b val="0"/>
        <i val="0"/>
        <strike val="0"/>
        <condense val="0"/>
        <extend val="0"/>
        <outline val="0"/>
        <shadow val="0"/>
        <u val="none"/>
        <vertAlign val="baseline"/>
        <sz val="11"/>
        <color rgb="FFF7F7F7"/>
        <name val="Calibri"/>
        <family val="2"/>
        <scheme val="minor"/>
      </font>
      <fill>
        <patternFill patternType="solid">
          <fgColor indexed="64"/>
          <bgColor rgb="FF292562"/>
        </patternFill>
      </fill>
      <alignment horizontal="general" vertical="bottom" textRotation="0" wrapText="0" indent="0" justifyLastLine="0" shrinkToFit="0" readingOrder="0"/>
    </dxf>
    <dxf>
      <font>
        <b val="0"/>
        <i val="0"/>
        <strike val="0"/>
        <condense val="0"/>
        <extend val="0"/>
        <outline val="0"/>
        <shadow val="0"/>
        <u val="none"/>
        <vertAlign val="baseline"/>
        <sz val="18"/>
        <color rgb="FFF7F7F7"/>
        <name val="Calibri"/>
        <family val="2"/>
        <scheme val="minor"/>
      </font>
      <fill>
        <patternFill patternType="solid">
          <fgColor indexed="64"/>
          <bgColor rgb="FF292562"/>
        </patternFill>
      </fill>
      <alignment horizontal="general" vertical="bottom" textRotation="0" wrapText="0" indent="0" justifyLastLine="0" shrinkToFit="0" readingOrder="0"/>
    </dxf>
    <dxf>
      <fill>
        <patternFill>
          <bgColor rgb="FFFFC000"/>
        </patternFill>
      </fill>
    </dxf>
    <dxf>
      <fill>
        <patternFill>
          <bgColor rgb="FF92D050"/>
        </patternFill>
      </fill>
    </dxf>
    <dxf>
      <fill>
        <patternFill>
          <bgColor rgb="FFFF5B5B"/>
        </patternFill>
      </fill>
    </dxf>
    <dxf>
      <fill>
        <patternFill>
          <bgColor rgb="FFFFC000"/>
        </patternFill>
      </fill>
    </dxf>
    <dxf>
      <fill>
        <patternFill>
          <bgColor rgb="FF92D050"/>
        </patternFill>
      </fill>
    </dxf>
    <dxf>
      <fill>
        <patternFill>
          <bgColor rgb="FFFF5B5B"/>
        </patternFill>
      </fill>
    </dxf>
    <dxf>
      <fill>
        <patternFill>
          <bgColor rgb="FFFFC000"/>
        </patternFill>
      </fill>
    </dxf>
    <dxf>
      <fill>
        <patternFill>
          <bgColor rgb="FF92D050"/>
        </patternFill>
      </fill>
    </dxf>
    <dxf>
      <fill>
        <patternFill>
          <bgColor rgb="FFFF5B5B"/>
        </patternFill>
      </fill>
    </dxf>
    <dxf>
      <fill>
        <patternFill>
          <bgColor rgb="FFFFC000"/>
        </patternFill>
      </fill>
    </dxf>
    <dxf>
      <fill>
        <patternFill>
          <bgColor rgb="FF92D050"/>
        </patternFill>
      </fill>
    </dxf>
    <dxf>
      <fill>
        <patternFill>
          <bgColor rgb="FFFF5B5B"/>
        </patternFill>
      </fill>
    </dxf>
    <dxf>
      <font>
        <color rgb="FF006100"/>
      </font>
      <fill>
        <patternFill>
          <bgColor rgb="FFC6EFCE"/>
        </patternFill>
      </fill>
    </dxf>
    <dxf>
      <font>
        <color rgb="FF9C5700"/>
      </font>
      <fill>
        <patternFill>
          <bgColor rgb="FFFFEB9C"/>
        </patternFill>
      </fill>
    </dxf>
    <dxf>
      <fill>
        <patternFill>
          <bgColor rgb="FFFF5050"/>
        </patternFill>
      </fill>
    </dxf>
    <dxf>
      <font>
        <color rgb="FF006100"/>
      </font>
      <fill>
        <patternFill>
          <bgColor rgb="FFC6EFCE"/>
        </patternFill>
      </fill>
    </dxf>
    <dxf>
      <font>
        <color rgb="FF9C5700"/>
      </font>
      <fill>
        <patternFill>
          <bgColor rgb="FFFFEB9C"/>
        </patternFill>
      </fill>
    </dxf>
    <dxf>
      <fill>
        <patternFill>
          <bgColor rgb="FFFF5050"/>
        </patternFill>
      </fill>
    </dxf>
  </dxfs>
  <tableStyles count="0" defaultTableStyle="TableStyleMedium9" defaultPivotStyle="PivotStyleLight16"/>
  <colors>
    <mruColors>
      <color rgb="FFFF5B5B"/>
      <color rgb="FFFF5050"/>
      <color rgb="FF92D04F"/>
      <color rgb="FFE3F3D1"/>
      <color rgb="FFCBE9A9"/>
      <color rgb="FFC0E498"/>
      <color rgb="FFC3D59B"/>
      <color rgb="FFA1C1E7"/>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98101</xdr:colOff>
      <xdr:row>0</xdr:row>
      <xdr:rowOff>102787</xdr:rowOff>
    </xdr:from>
    <xdr:to>
      <xdr:col>0</xdr:col>
      <xdr:colOff>493381</xdr:colOff>
      <xdr:row>0</xdr:row>
      <xdr:rowOff>500234</xdr:rowOff>
    </xdr:to>
    <xdr:pic>
      <xdr:nvPicPr>
        <xdr:cNvPr id="2" name="Picture 1" descr="Sparebanken Sør (@SparebankenSor) | Twitt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rcRect/>
        <a:stretch>
          <a:fillRect/>
        </a:stretch>
      </xdr:blipFill>
      <xdr:spPr bwMode="auto">
        <a:xfrm>
          <a:off x="98101" y="102787"/>
          <a:ext cx="395280" cy="397447"/>
        </a:xfrm>
        <a:prstGeom prst="rect">
          <a:avLst/>
        </a:prstGeom>
        <a:gradFill>
          <a:gsLst>
            <a:gs pos="9000">
              <a:srgbClr val="00B050"/>
            </a:gs>
            <a:gs pos="31000">
              <a:srgbClr val="92D050"/>
            </a:gs>
            <a:gs pos="46000">
              <a:srgbClr val="FFFF00"/>
            </a:gs>
            <a:gs pos="96000">
              <a:srgbClr val="C00000"/>
            </a:gs>
            <a:gs pos="77000">
              <a:srgbClr val="FF6000"/>
            </a:gs>
            <a:gs pos="82000">
              <a:srgbClr val="FF0000"/>
            </a:gs>
            <a:gs pos="60000">
              <a:srgbClr val="FFC000"/>
            </a:gs>
          </a:gsLst>
          <a:path path="circle">
            <a:fillToRect t="100000" r="100000"/>
          </a:path>
        </a:gra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164524</xdr:colOff>
      <xdr:row>0</xdr:row>
      <xdr:rowOff>103913</xdr:rowOff>
    </xdr:from>
    <xdr:to>
      <xdr:col>0</xdr:col>
      <xdr:colOff>753532</xdr:colOff>
      <xdr:row>1</xdr:row>
      <xdr:rowOff>173182</xdr:rowOff>
    </xdr:to>
    <xdr:pic>
      <xdr:nvPicPr>
        <xdr:cNvPr id="2" name="Picture 1" descr="Sparebanken Sør (@SparebankenSor) | Twitte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24" y="103913"/>
          <a:ext cx="589008" cy="502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104890</xdr:colOff>
      <xdr:row>1</xdr:row>
      <xdr:rowOff>7829</xdr:rowOff>
    </xdr:from>
    <xdr:to>
      <xdr:col>0</xdr:col>
      <xdr:colOff>381001</xdr:colOff>
      <xdr:row>1</xdr:row>
      <xdr:rowOff>281783</xdr:rowOff>
    </xdr:to>
    <xdr:pic>
      <xdr:nvPicPr>
        <xdr:cNvPr id="2" name="Picture 2" descr="Sparebanken Sør (@SparebankenSor) | Twitter">
          <a:extLst>
            <a:ext uri="{FF2B5EF4-FFF2-40B4-BE49-F238E27FC236}">
              <a16:creationId xmlns:a16="http://schemas.microsoft.com/office/drawing/2014/main" id="{1800056E-4401-4C7E-B39A-908709D6A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90" y="325329"/>
          <a:ext cx="276111" cy="273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2</xdr:col>
      <xdr:colOff>718497</xdr:colOff>
      <xdr:row>0</xdr:row>
      <xdr:rowOff>1309687</xdr:rowOff>
    </xdr:to>
    <xdr:pic>
      <xdr:nvPicPr>
        <xdr:cNvPr id="2" name="Picture 2" descr="Sparebanken Sør (@SparebankenSor) | Twitter">
          <a:extLst>
            <a:ext uri="{FF2B5EF4-FFF2-40B4-BE49-F238E27FC236}">
              <a16:creationId xmlns:a16="http://schemas.microsoft.com/office/drawing/2014/main" id="{1E9A1919-0A1B-477F-84F3-2E9AA1A7BA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47625"/>
          <a:ext cx="1397153" cy="1262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667940</xdr:colOff>
      <xdr:row>9</xdr:row>
      <xdr:rowOff>108346</xdr:rowOff>
    </xdr:from>
    <xdr:ext cx="65" cy="172227"/>
    <xdr:sp macro="" textlink="">
      <xdr:nvSpPr>
        <xdr:cNvPr id="3" name="TekstSylinder 2">
          <a:extLst>
            <a:ext uri="{FF2B5EF4-FFF2-40B4-BE49-F238E27FC236}">
              <a16:creationId xmlns:a16="http://schemas.microsoft.com/office/drawing/2014/main" id="{776CA41A-7A8A-480D-9341-5C46BA00FAFF}"/>
            </a:ext>
          </a:extLst>
        </xdr:cNvPr>
        <xdr:cNvSpPr txBox="1"/>
      </xdr:nvSpPr>
      <xdr:spPr>
        <a:xfrm>
          <a:off x="10704909" y="594240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b-NO"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337703</xdr:colOff>
      <xdr:row>7</xdr:row>
      <xdr:rowOff>0</xdr:rowOff>
    </xdr:to>
    <xdr:sp macro="" textlink="">
      <xdr:nvSpPr>
        <xdr:cNvPr id="2" name="Rektangel 1">
          <a:extLst>
            <a:ext uri="{FF2B5EF4-FFF2-40B4-BE49-F238E27FC236}">
              <a16:creationId xmlns:a16="http://schemas.microsoft.com/office/drawing/2014/main" id="{7C25987B-7D67-4B40-A61A-7AED7E70D05F}"/>
            </a:ext>
          </a:extLst>
        </xdr:cNvPr>
        <xdr:cNvSpPr/>
      </xdr:nvSpPr>
      <xdr:spPr>
        <a:xfrm>
          <a:off x="259773" y="458932"/>
          <a:ext cx="337703" cy="2667000"/>
        </a:xfrm>
        <a:prstGeom prst="rect">
          <a:avLst/>
        </a:prstGeom>
        <a:gradFill>
          <a:gsLst>
            <a:gs pos="61850">
              <a:srgbClr val="FFFF00"/>
            </a:gs>
            <a:gs pos="38987">
              <a:srgbClr val="FFC000"/>
            </a:gs>
            <a:gs pos="22052">
              <a:srgbClr val="FF0000"/>
            </a:gs>
            <a:gs pos="83000">
              <a:srgbClr val="92D050"/>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15875</xdr:colOff>
      <xdr:row>2</xdr:row>
      <xdr:rowOff>0</xdr:rowOff>
    </xdr:from>
    <xdr:to>
      <xdr:col>1</xdr:col>
      <xdr:colOff>353578</xdr:colOff>
      <xdr:row>7</xdr:row>
      <xdr:rowOff>0</xdr:rowOff>
    </xdr:to>
    <xdr:sp macro="" textlink="">
      <xdr:nvSpPr>
        <xdr:cNvPr id="2" name="Rektangel 1">
          <a:extLst>
            <a:ext uri="{FF2B5EF4-FFF2-40B4-BE49-F238E27FC236}">
              <a16:creationId xmlns:a16="http://schemas.microsoft.com/office/drawing/2014/main" id="{390C9A76-251D-44A1-8C24-1E26799E8010}"/>
            </a:ext>
          </a:extLst>
        </xdr:cNvPr>
        <xdr:cNvSpPr/>
      </xdr:nvSpPr>
      <xdr:spPr>
        <a:xfrm>
          <a:off x="246063" y="381000"/>
          <a:ext cx="337703" cy="2627313"/>
        </a:xfrm>
        <a:prstGeom prst="rect">
          <a:avLst/>
        </a:prstGeom>
        <a:gradFill>
          <a:gsLst>
            <a:gs pos="61850">
              <a:srgbClr val="FFFF00"/>
            </a:gs>
            <a:gs pos="38987">
              <a:srgbClr val="FFC000"/>
            </a:gs>
            <a:gs pos="22052">
              <a:srgbClr val="FF0000"/>
            </a:gs>
            <a:gs pos="83000">
              <a:srgbClr val="92D050"/>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223632</xdr:colOff>
      <xdr:row>0</xdr:row>
      <xdr:rowOff>49697</xdr:rowOff>
    </xdr:from>
    <xdr:to>
      <xdr:col>1</xdr:col>
      <xdr:colOff>463827</xdr:colOff>
      <xdr:row>0</xdr:row>
      <xdr:rowOff>970111</xdr:rowOff>
    </xdr:to>
    <xdr:pic>
      <xdr:nvPicPr>
        <xdr:cNvPr id="2" name="Picture 1" descr="Sparebanken Sør (@SparebankenSor) | Twitter">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632" y="49697"/>
          <a:ext cx="960782" cy="920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E9535B-F5BF-4154-BCA5-00215A0C13DD}" name="Tabell1" displayName="Tabell1" ref="I4:J21" totalsRowShown="0" headerRowDxfId="3" dataDxfId="2">
  <tableColumns count="2">
    <tableColumn id="1" xr3:uid="{4D194719-D43B-4CDA-A234-3AF7E8A52E3C}" name="Risiko ID" dataDxfId="1"/>
    <tableColumn id="2" xr3:uid="{0CC6E327-192F-439A-B2AF-DE70BED0D96A}" name="Risikoscenario" dataDxfId="0">
      <calculatedColumnFormula>IF(Risikoanalyse!#REF!&gt;0,Risikoanalyse!#REF!," ")</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90E99-5E14-4AD7-A6EC-CE227B20B163}">
  <sheetPr codeName="Sheet1">
    <tabColor rgb="FF92D050"/>
  </sheetPr>
  <dimension ref="A1:B117"/>
  <sheetViews>
    <sheetView zoomScale="139" zoomScaleNormal="139" workbookViewId="0">
      <selection activeCell="A30" sqref="A30"/>
    </sheetView>
  </sheetViews>
  <sheetFormatPr baseColWidth="10" defaultColWidth="10.85546875" defaultRowHeight="15"/>
  <cols>
    <col min="1" max="1" width="114.42578125" customWidth="1"/>
    <col min="2" max="16384" width="10.85546875" style="32"/>
  </cols>
  <sheetData>
    <row r="1" spans="1:2" ht="99.75" customHeight="1">
      <c r="A1" s="144" t="s">
        <v>390</v>
      </c>
      <c r="B1" s="143"/>
    </row>
    <row r="2" spans="1:2">
      <c r="A2" s="145" t="s">
        <v>0</v>
      </c>
    </row>
    <row r="3" spans="1:2">
      <c r="A3" s="108"/>
    </row>
    <row r="4" spans="1:2" s="81" customFormat="1" ht="20.100000000000001" customHeight="1">
      <c r="A4" s="146" t="s">
        <v>377</v>
      </c>
    </row>
    <row r="5" spans="1:2" ht="23.25" customHeight="1">
      <c r="A5" s="147" t="s">
        <v>383</v>
      </c>
    </row>
    <row r="6" spans="1:2" ht="20.100000000000001" customHeight="1">
      <c r="A6" s="146" t="s">
        <v>376</v>
      </c>
    </row>
    <row r="7" spans="1:2" ht="69.75" customHeight="1">
      <c r="A7" s="147" t="s">
        <v>380</v>
      </c>
    </row>
    <row r="8" spans="1:2" ht="59.25" customHeight="1">
      <c r="A8" s="147" t="s">
        <v>391</v>
      </c>
    </row>
    <row r="9" spans="1:2" ht="20.100000000000001" customHeight="1">
      <c r="A9" s="146" t="s">
        <v>392</v>
      </c>
    </row>
    <row r="10" spans="1:2" ht="17.25" customHeight="1">
      <c r="A10" s="147" t="s">
        <v>302</v>
      </c>
    </row>
    <row r="11" spans="1:2" ht="20.100000000000001" customHeight="1">
      <c r="A11" s="146" t="s">
        <v>393</v>
      </c>
    </row>
    <row r="12" spans="1:2" ht="15" customHeight="1">
      <c r="A12" s="148" t="s">
        <v>303</v>
      </c>
    </row>
    <row r="13" spans="1:2" ht="20.100000000000001" customHeight="1">
      <c r="A13" s="146" t="s">
        <v>394</v>
      </c>
    </row>
    <row r="14" spans="1:2" ht="15.6" customHeight="1">
      <c r="A14" s="147" t="s">
        <v>373</v>
      </c>
    </row>
    <row r="15" spans="1:2" ht="20.100000000000001" customHeight="1">
      <c r="A15" s="146" t="s">
        <v>375</v>
      </c>
      <c r="B15" s="143"/>
    </row>
    <row r="16" spans="1:2" ht="22.5">
      <c r="A16" s="147" t="s">
        <v>339</v>
      </c>
      <c r="B16" s="143"/>
    </row>
    <row r="17" spans="1:2">
      <c r="A17" s="147" t="s">
        <v>374</v>
      </c>
      <c r="B17" s="143"/>
    </row>
    <row r="18" spans="1:2">
      <c r="A18" s="32"/>
    </row>
    <row r="19" spans="1:2">
      <c r="A19" s="32"/>
    </row>
    <row r="20" spans="1:2">
      <c r="A20" s="32"/>
    </row>
    <row r="21" spans="1:2">
      <c r="A21" s="32"/>
    </row>
    <row r="22" spans="1:2">
      <c r="A22" s="32"/>
    </row>
    <row r="23" spans="1:2">
      <c r="A23" s="32"/>
    </row>
    <row r="24" spans="1:2">
      <c r="A24" s="32"/>
    </row>
    <row r="25" spans="1:2">
      <c r="A25" s="32"/>
    </row>
    <row r="26" spans="1:2">
      <c r="A26" s="32"/>
    </row>
    <row r="27" spans="1:2">
      <c r="A27" s="32"/>
    </row>
    <row r="28" spans="1:2">
      <c r="A28" s="32"/>
    </row>
    <row r="29" spans="1:2">
      <c r="A29" s="32"/>
    </row>
    <row r="30" spans="1:2">
      <c r="A30" s="32"/>
    </row>
    <row r="31" spans="1:2">
      <c r="A31" s="32"/>
    </row>
    <row r="32" spans="1:2">
      <c r="A32" s="32"/>
    </row>
    <row r="33" spans="1:1">
      <c r="A33" s="32"/>
    </row>
    <row r="34" spans="1:1">
      <c r="A34" s="32"/>
    </row>
    <row r="35" spans="1:1">
      <c r="A35" s="32"/>
    </row>
    <row r="36" spans="1:1">
      <c r="A36" s="32"/>
    </row>
    <row r="37" spans="1:1">
      <c r="A37" s="32"/>
    </row>
    <row r="38" spans="1:1">
      <c r="A38" s="32"/>
    </row>
    <row r="39" spans="1:1">
      <c r="A39" s="32"/>
    </row>
    <row r="40" spans="1:1">
      <c r="A40" s="32"/>
    </row>
    <row r="41" spans="1:1">
      <c r="A41" s="32"/>
    </row>
    <row r="42" spans="1:1">
      <c r="A42" s="32"/>
    </row>
    <row r="43" spans="1:1">
      <c r="A43" s="32"/>
    </row>
    <row r="44" spans="1:1">
      <c r="A44" s="32"/>
    </row>
    <row r="45" spans="1:1">
      <c r="A45" s="32"/>
    </row>
    <row r="46" spans="1:1">
      <c r="A46" s="32"/>
    </row>
    <row r="47" spans="1:1">
      <c r="A47" s="32"/>
    </row>
    <row r="48" spans="1:1">
      <c r="A48" s="32"/>
    </row>
    <row r="49" spans="1:1">
      <c r="A49" s="32"/>
    </row>
    <row r="50" spans="1:1">
      <c r="A50" s="32"/>
    </row>
    <row r="51" spans="1:1">
      <c r="A51" s="32"/>
    </row>
    <row r="52" spans="1:1">
      <c r="A52" s="32"/>
    </row>
    <row r="53" spans="1:1">
      <c r="A53" s="32"/>
    </row>
    <row r="54" spans="1:1">
      <c r="A54" s="32"/>
    </row>
    <row r="55" spans="1:1">
      <c r="A55" s="32"/>
    </row>
    <row r="56" spans="1:1">
      <c r="A56" s="32"/>
    </row>
    <row r="57" spans="1:1">
      <c r="A57" s="32"/>
    </row>
    <row r="58" spans="1:1">
      <c r="A58" s="32"/>
    </row>
    <row r="59" spans="1:1">
      <c r="A59" s="32"/>
    </row>
    <row r="60" spans="1:1">
      <c r="A60" s="32"/>
    </row>
    <row r="61" spans="1:1">
      <c r="A61" s="32"/>
    </row>
    <row r="62" spans="1:1">
      <c r="A62" s="32"/>
    </row>
    <row r="63" spans="1:1">
      <c r="A63" s="32"/>
    </row>
    <row r="64" spans="1:1">
      <c r="A64" s="32"/>
    </row>
    <row r="65" spans="1:1">
      <c r="A65" s="32"/>
    </row>
    <row r="66" spans="1:1">
      <c r="A66" s="32"/>
    </row>
    <row r="67" spans="1:1">
      <c r="A67" s="32"/>
    </row>
    <row r="68" spans="1:1">
      <c r="A68" s="32"/>
    </row>
    <row r="69" spans="1:1">
      <c r="A69" s="32"/>
    </row>
    <row r="70" spans="1:1">
      <c r="A70" s="32"/>
    </row>
    <row r="71" spans="1:1">
      <c r="A71" s="32"/>
    </row>
    <row r="72" spans="1:1">
      <c r="A72" s="32"/>
    </row>
    <row r="73" spans="1:1">
      <c r="A73" s="32"/>
    </row>
    <row r="74" spans="1:1">
      <c r="A74" s="32"/>
    </row>
    <row r="75" spans="1:1">
      <c r="A75" s="32"/>
    </row>
    <row r="76" spans="1:1">
      <c r="A76" s="32"/>
    </row>
    <row r="77" spans="1:1">
      <c r="A77" s="32"/>
    </row>
    <row r="78" spans="1:1">
      <c r="A78" s="32"/>
    </row>
    <row r="79" spans="1:1">
      <c r="A79" s="32"/>
    </row>
    <row r="80" spans="1:1">
      <c r="A80" s="32"/>
    </row>
    <row r="81" spans="1:1">
      <c r="A81" s="32"/>
    </row>
    <row r="82" spans="1:1">
      <c r="A82" s="32"/>
    </row>
    <row r="83" spans="1:1">
      <c r="A83" s="32"/>
    </row>
    <row r="84" spans="1:1">
      <c r="A84" s="32"/>
    </row>
    <row r="85" spans="1:1">
      <c r="A85" s="32"/>
    </row>
    <row r="86" spans="1:1">
      <c r="A86" s="32"/>
    </row>
    <row r="87" spans="1:1">
      <c r="A87" s="32"/>
    </row>
    <row r="88" spans="1:1">
      <c r="A88" s="32"/>
    </row>
    <row r="89" spans="1:1">
      <c r="A89" s="32"/>
    </row>
    <row r="90" spans="1:1">
      <c r="A90" s="32"/>
    </row>
    <row r="91" spans="1:1">
      <c r="A91" s="32"/>
    </row>
    <row r="92" spans="1:1">
      <c r="A92" s="32"/>
    </row>
    <row r="93" spans="1:1">
      <c r="A93" s="32"/>
    </row>
    <row r="94" spans="1:1">
      <c r="A94" s="32"/>
    </row>
    <row r="95" spans="1:1">
      <c r="A95" s="32"/>
    </row>
    <row r="96" spans="1:1">
      <c r="A96" s="32"/>
    </row>
    <row r="97" spans="1:1">
      <c r="A97" s="32"/>
    </row>
    <row r="98" spans="1:1">
      <c r="A98" s="32"/>
    </row>
    <row r="99" spans="1:1">
      <c r="A99" s="32"/>
    </row>
    <row r="100" spans="1:1">
      <c r="A100" s="32"/>
    </row>
    <row r="101" spans="1:1">
      <c r="A101" s="32"/>
    </row>
    <row r="102" spans="1:1">
      <c r="A102" s="32"/>
    </row>
    <row r="103" spans="1:1">
      <c r="A103" s="32"/>
    </row>
    <row r="104" spans="1:1">
      <c r="A104" s="32"/>
    </row>
    <row r="105" spans="1:1">
      <c r="A105" s="32"/>
    </row>
    <row r="106" spans="1:1">
      <c r="A106" s="32"/>
    </row>
    <row r="107" spans="1:1">
      <c r="A107" s="32"/>
    </row>
    <row r="108" spans="1:1">
      <c r="A108" s="32"/>
    </row>
    <row r="109" spans="1:1">
      <c r="A109" s="32"/>
    </row>
    <row r="110" spans="1:1">
      <c r="A110" s="32"/>
    </row>
    <row r="111" spans="1:1">
      <c r="A111" s="32"/>
    </row>
    <row r="112" spans="1:1">
      <c r="A112" s="32"/>
    </row>
    <row r="113" spans="1:1">
      <c r="A113" s="32"/>
    </row>
    <row r="114" spans="1:1">
      <c r="A114" s="32"/>
    </row>
    <row r="115" spans="1:1">
      <c r="A115" s="32"/>
    </row>
    <row r="116" spans="1:1">
      <c r="A116" s="32"/>
    </row>
    <row r="117" spans="1:1">
      <c r="A117" s="3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6C74A-8E13-49BC-AD05-AE5AA9E195FE}">
  <sheetPr codeName="Sheet2">
    <tabColor theme="2" tint="-0.249977111117893"/>
  </sheetPr>
  <dimension ref="A1:C48"/>
  <sheetViews>
    <sheetView topLeftCell="A10" zoomScale="110" zoomScaleNormal="110" workbookViewId="0">
      <selection activeCell="F10" sqref="F10"/>
    </sheetView>
  </sheetViews>
  <sheetFormatPr baseColWidth="10" defaultColWidth="11.42578125" defaultRowHeight="15"/>
  <cols>
    <col min="1" max="1" width="49.42578125" style="69" customWidth="1"/>
    <col min="2" max="2" width="49.42578125" style="34" customWidth="1"/>
    <col min="3" max="3" width="7.140625" style="34" customWidth="1"/>
    <col min="4" max="16384" width="11.42578125" style="34"/>
  </cols>
  <sheetData>
    <row r="1" spans="1:3" ht="33.75">
      <c r="A1" s="101"/>
      <c r="B1" s="101" t="s">
        <v>280</v>
      </c>
      <c r="C1" s="101"/>
    </row>
    <row r="2" spans="1:3" ht="73.5" customHeight="1">
      <c r="A2" s="101"/>
      <c r="B2" s="101" t="str">
        <f>CONCATENATE(""," - ",B7," v",MAX(Revisjon!$B$3:$B$50))</f>
        <v xml:space="preserve"> -  v1</v>
      </c>
      <c r="C2" s="101"/>
    </row>
    <row r="3" spans="1:3" ht="18.75" customHeight="1">
      <c r="A3" s="149" t="s">
        <v>260</v>
      </c>
      <c r="B3" s="152"/>
      <c r="C3" s="101"/>
    </row>
    <row r="4" spans="1:3" ht="18.75" customHeight="1">
      <c r="A4" s="149" t="s">
        <v>381</v>
      </c>
      <c r="B4" s="152"/>
      <c r="C4" s="101"/>
    </row>
    <row r="5" spans="1:3" ht="18.75" customHeight="1">
      <c r="A5" s="149" t="s">
        <v>382</v>
      </c>
      <c r="B5" s="152"/>
      <c r="C5" s="101"/>
    </row>
    <row r="6" spans="1:3" ht="18.75" customHeight="1">
      <c r="A6" s="149" t="s">
        <v>159</v>
      </c>
      <c r="B6" s="152"/>
      <c r="C6" s="101"/>
    </row>
    <row r="7" spans="1:3" ht="18.75" customHeight="1">
      <c r="A7" s="149" t="s">
        <v>261</v>
      </c>
      <c r="B7" s="152"/>
      <c r="C7" s="101"/>
    </row>
    <row r="8" spans="1:3" ht="18.75" customHeight="1">
      <c r="A8" s="149" t="s">
        <v>262</v>
      </c>
      <c r="B8" s="152"/>
      <c r="C8" s="101"/>
    </row>
    <row r="9" spans="1:3" ht="18.75" customHeight="1">
      <c r="A9" s="149" t="s">
        <v>270</v>
      </c>
      <c r="B9" s="153"/>
      <c r="C9" s="101"/>
    </row>
    <row r="10" spans="1:3" ht="18.75" customHeight="1">
      <c r="A10" s="149" t="s">
        <v>263</v>
      </c>
      <c r="B10" s="152"/>
      <c r="C10" s="101"/>
    </row>
    <row r="11" spans="1:3" ht="18.75" customHeight="1">
      <c r="A11" s="149" t="s">
        <v>264</v>
      </c>
      <c r="B11" s="152"/>
      <c r="C11" s="101"/>
    </row>
    <row r="12" spans="1:3" ht="18.75" customHeight="1">
      <c r="A12" s="149" t="s">
        <v>269</v>
      </c>
      <c r="B12" s="152"/>
      <c r="C12" s="101"/>
    </row>
    <row r="13" spans="1:3" ht="18.75" customHeight="1">
      <c r="A13" s="149" t="s">
        <v>265</v>
      </c>
      <c r="B13" s="152"/>
      <c r="C13" s="101"/>
    </row>
    <row r="14" spans="1:3" ht="18.75" customHeight="1">
      <c r="A14" s="149" t="s">
        <v>266</v>
      </c>
      <c r="B14" s="153"/>
      <c r="C14" s="101"/>
    </row>
    <row r="15" spans="1:3" ht="18.75" customHeight="1">
      <c r="A15" s="149" t="s">
        <v>267</v>
      </c>
      <c r="B15" s="153"/>
      <c r="C15" s="101"/>
    </row>
    <row r="16" spans="1:3" ht="18.75" customHeight="1">
      <c r="A16" s="150" t="s">
        <v>268</v>
      </c>
      <c r="B16" s="152"/>
      <c r="C16" s="101"/>
    </row>
    <row r="17" spans="1:3" ht="48" customHeight="1">
      <c r="A17" s="150" t="s">
        <v>271</v>
      </c>
      <c r="B17" s="152"/>
      <c r="C17" s="101"/>
    </row>
    <row r="18" spans="1:3" ht="15.6" customHeight="1">
      <c r="A18" s="150" t="s">
        <v>272</v>
      </c>
      <c r="B18" s="152"/>
      <c r="C18" s="101"/>
    </row>
    <row r="19" spans="1:3" ht="15.75" customHeight="1">
      <c r="A19" s="102" t="s">
        <v>273</v>
      </c>
      <c r="B19" s="154"/>
      <c r="C19" s="101"/>
    </row>
    <row r="20" spans="1:3" ht="30" customHeight="1">
      <c r="A20" s="151" t="s">
        <v>274</v>
      </c>
      <c r="B20" s="154"/>
      <c r="C20" s="101"/>
    </row>
    <row r="21" spans="1:3" ht="17.25" customHeight="1">
      <c r="A21" s="102" t="s">
        <v>275</v>
      </c>
      <c r="B21" s="154"/>
      <c r="C21" s="101"/>
    </row>
    <row r="22" spans="1:3" ht="17.25" customHeight="1">
      <c r="A22" s="102" t="s">
        <v>276</v>
      </c>
      <c r="B22" s="154"/>
      <c r="C22" s="101"/>
    </row>
    <row r="23" spans="1:3" ht="17.25" customHeight="1">
      <c r="A23" s="102" t="s">
        <v>277</v>
      </c>
      <c r="B23" s="154"/>
      <c r="C23" s="101"/>
    </row>
    <row r="24" spans="1:3" ht="17.25" customHeight="1">
      <c r="A24" s="102" t="s">
        <v>278</v>
      </c>
      <c r="B24" s="154"/>
      <c r="C24" s="101"/>
    </row>
    <row r="25" spans="1:3" ht="17.25" customHeight="1">
      <c r="A25" s="102" t="s">
        <v>279</v>
      </c>
      <c r="B25" s="154"/>
      <c r="C25" s="101"/>
    </row>
    <row r="26" spans="1:3" ht="12" customHeight="1">
      <c r="A26" s="101"/>
      <c r="B26" s="101"/>
      <c r="C26" s="101"/>
    </row>
    <row r="27" spans="1:3" ht="12" customHeight="1">
      <c r="A27" s="101"/>
      <c r="B27" s="101"/>
      <c r="C27" s="101"/>
    </row>
    <row r="28" spans="1:3" ht="12" customHeight="1">
      <c r="A28" s="101"/>
      <c r="B28" s="101"/>
      <c r="C28" s="101"/>
    </row>
    <row r="29" spans="1:3" ht="12" customHeight="1">
      <c r="A29" s="101"/>
      <c r="B29" s="101"/>
      <c r="C29" s="101"/>
    </row>
    <row r="30" spans="1:3" ht="12" customHeight="1">
      <c r="A30" s="101"/>
      <c r="B30" s="101"/>
      <c r="C30" s="101"/>
    </row>
    <row r="31" spans="1:3" ht="12" customHeight="1">
      <c r="A31" s="101"/>
      <c r="B31" s="101"/>
      <c r="C31" s="101"/>
    </row>
    <row r="32" spans="1:3" ht="12" customHeight="1">
      <c r="A32" s="101"/>
      <c r="B32" s="101"/>
      <c r="C32" s="101"/>
    </row>
    <row r="33" spans="1:3" ht="12" customHeight="1">
      <c r="A33" s="101"/>
      <c r="B33" s="101"/>
      <c r="C33" s="101"/>
    </row>
    <row r="34" spans="1:3" ht="12" customHeight="1">
      <c r="A34" s="101"/>
      <c r="B34" s="101"/>
      <c r="C34" s="101"/>
    </row>
    <row r="35" spans="1:3" ht="12" customHeight="1">
      <c r="A35" s="101"/>
      <c r="B35" s="101"/>
      <c r="C35" s="101"/>
    </row>
    <row r="36" spans="1:3" ht="12" customHeight="1">
      <c r="A36" s="101"/>
      <c r="B36" s="101"/>
      <c r="C36" s="101"/>
    </row>
    <row r="37" spans="1:3" ht="12" customHeight="1">
      <c r="A37" s="101"/>
      <c r="B37" s="101"/>
      <c r="C37" s="101"/>
    </row>
    <row r="38" spans="1:3" ht="12" customHeight="1">
      <c r="A38" s="101"/>
      <c r="B38" s="101"/>
      <c r="C38" s="101"/>
    </row>
    <row r="39" spans="1:3" ht="12" customHeight="1">
      <c r="A39" s="101"/>
      <c r="B39" s="101"/>
      <c r="C39" s="101"/>
    </row>
    <row r="40" spans="1:3" ht="12" customHeight="1">
      <c r="A40" s="101"/>
      <c r="B40" s="101"/>
      <c r="C40" s="101"/>
    </row>
    <row r="41" spans="1:3" ht="12" customHeight="1">
      <c r="A41" s="101"/>
      <c r="B41" s="101"/>
      <c r="C41" s="101"/>
    </row>
    <row r="42" spans="1:3" ht="12" customHeight="1">
      <c r="A42" s="101"/>
      <c r="B42" s="101"/>
      <c r="C42" s="101"/>
    </row>
    <row r="43" spans="1:3" ht="12" customHeight="1">
      <c r="A43" s="101"/>
      <c r="B43" s="101"/>
      <c r="C43" s="101"/>
    </row>
    <row r="44" spans="1:3" ht="12" customHeight="1">
      <c r="A44" s="101"/>
      <c r="B44" s="101"/>
      <c r="C44" s="101"/>
    </row>
    <row r="45" spans="1:3" ht="33.75">
      <c r="A45" s="101"/>
      <c r="B45" s="101"/>
      <c r="C45" s="101"/>
    </row>
    <row r="46" spans="1:3" ht="33.75">
      <c r="A46" s="101"/>
      <c r="B46" s="101"/>
      <c r="C46" s="101"/>
    </row>
    <row r="47" spans="1:3" ht="33.75">
      <c r="A47" s="101"/>
      <c r="B47" s="101"/>
      <c r="C47" s="101"/>
    </row>
    <row r="48" spans="1:3" ht="33.75">
      <c r="A48" s="101"/>
      <c r="B48" s="101"/>
      <c r="C48" s="10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7E668-60B7-451F-9E86-F775CD385846}">
  <sheetPr>
    <tabColor theme="2" tint="-0.249977111117893"/>
  </sheetPr>
  <dimension ref="A1:BC117"/>
  <sheetViews>
    <sheetView tabSelected="1" zoomScaleNormal="100" zoomScaleSheetLayoutView="70" workbookViewId="0">
      <selection activeCell="J9" sqref="J9"/>
    </sheetView>
  </sheetViews>
  <sheetFormatPr baseColWidth="10" defaultColWidth="11.42578125" defaultRowHeight="15"/>
  <cols>
    <col min="1" max="1" width="10.140625" customWidth="1"/>
    <col min="2" max="2" width="10.5703125" customWidth="1"/>
    <col min="3" max="3" width="38.7109375" customWidth="1"/>
    <col min="4" max="4" width="67.7109375" style="80" customWidth="1"/>
    <col min="5" max="6" width="6.7109375" style="1" customWidth="1"/>
    <col min="7" max="7" width="11.5703125" customWidth="1"/>
    <col min="8" max="8" width="12" customWidth="1"/>
    <col min="9" max="9" width="31.5703125" customWidth="1"/>
    <col min="10" max="10" width="49.5703125" customWidth="1"/>
    <col min="11" max="11" width="15.5703125" customWidth="1"/>
    <col min="12" max="12" width="6.5703125" hidden="1" customWidth="1"/>
    <col min="13" max="36" width="11.42578125" hidden="1" customWidth="1"/>
    <col min="37" max="37" width="31.140625" style="47" customWidth="1"/>
    <col min="38" max="39" width="6.7109375" style="32" customWidth="1"/>
    <col min="40" max="40" width="9.42578125" style="32" customWidth="1"/>
    <col min="41" max="41" width="11.42578125" style="32" customWidth="1"/>
    <col min="42" max="42" width="59.140625" style="32" customWidth="1"/>
    <col min="43" max="55" width="11.42578125" style="32"/>
  </cols>
  <sheetData>
    <row r="1" spans="1:55" s="72" customFormat="1" ht="24.95" customHeight="1">
      <c r="A1" s="185" t="s">
        <v>396</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71"/>
      <c r="AR1" s="71"/>
      <c r="AS1" s="71"/>
      <c r="AT1" s="71"/>
      <c r="AU1" s="71"/>
      <c r="AV1" s="71"/>
      <c r="AW1" s="71"/>
      <c r="AX1" s="71"/>
      <c r="AY1" s="71"/>
      <c r="AZ1" s="71"/>
      <c r="BA1" s="71"/>
      <c r="BB1" s="71"/>
      <c r="BC1" s="71"/>
    </row>
    <row r="2" spans="1:55" s="72" customFormat="1" ht="24" customHeight="1">
      <c r="A2" s="187" t="s">
        <v>358</v>
      </c>
      <c r="B2" s="187"/>
      <c r="C2" s="187"/>
      <c r="D2" s="187"/>
      <c r="E2" s="188" t="s">
        <v>355</v>
      </c>
      <c r="F2" s="189"/>
      <c r="G2" s="189"/>
      <c r="H2" s="189"/>
      <c r="I2" s="190"/>
      <c r="J2" s="186" t="s">
        <v>356</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t="s">
        <v>357</v>
      </c>
      <c r="AM2" s="186"/>
      <c r="AN2" s="186"/>
      <c r="AO2" s="186"/>
      <c r="AP2" s="112"/>
      <c r="AQ2" s="71"/>
      <c r="AR2" s="71"/>
      <c r="AS2" s="71"/>
      <c r="AT2" s="71"/>
      <c r="AU2" s="71"/>
      <c r="AV2" s="71"/>
      <c r="AW2" s="71"/>
      <c r="AX2" s="71"/>
      <c r="AY2" s="71"/>
      <c r="AZ2" s="71"/>
      <c r="BA2" s="71"/>
      <c r="BB2" s="71"/>
      <c r="BC2" s="71"/>
    </row>
    <row r="3" spans="1:55" s="117" customFormat="1" ht="117.75" customHeight="1">
      <c r="A3" s="118" t="s">
        <v>228</v>
      </c>
      <c r="B3" s="113"/>
      <c r="C3" s="114" t="s">
        <v>371</v>
      </c>
      <c r="D3" s="115" t="s">
        <v>334</v>
      </c>
      <c r="E3" s="122" t="s">
        <v>223</v>
      </c>
      <c r="F3" s="122" t="s">
        <v>5</v>
      </c>
      <c r="G3" s="122" t="s">
        <v>6</v>
      </c>
      <c r="H3" s="122" t="s">
        <v>335</v>
      </c>
      <c r="I3" s="121" t="s">
        <v>338</v>
      </c>
      <c r="J3" s="124" t="s">
        <v>372</v>
      </c>
      <c r="K3" s="125" t="s">
        <v>7</v>
      </c>
      <c r="L3" s="126" t="s">
        <v>3</v>
      </c>
      <c r="M3" s="127" t="str">
        <f>CONCATENATE(11)</f>
        <v>11</v>
      </c>
      <c r="N3" s="127" t="str">
        <f>CONCATENATE(12)</f>
        <v>12</v>
      </c>
      <c r="O3" s="127" t="str">
        <f>CONCATENATE(13)</f>
        <v>13</v>
      </c>
      <c r="P3" s="127" t="str">
        <f>CONCATENATE(14)</f>
        <v>14</v>
      </c>
      <c r="Q3" s="127" t="str">
        <f>CONCATENATE(15)</f>
        <v>15</v>
      </c>
      <c r="R3" s="127" t="str">
        <f>CONCATENATE(21)</f>
        <v>21</v>
      </c>
      <c r="S3" s="127" t="str">
        <f>CONCATENATE(22)</f>
        <v>22</v>
      </c>
      <c r="T3" s="127" t="str">
        <f>CONCATENATE(23)</f>
        <v>23</v>
      </c>
      <c r="U3" s="127" t="str">
        <f>CONCATENATE(24)</f>
        <v>24</v>
      </c>
      <c r="V3" s="127" t="str">
        <f>CONCATENATE(25)</f>
        <v>25</v>
      </c>
      <c r="W3" s="127" t="str">
        <f>CONCATENATE(31)</f>
        <v>31</v>
      </c>
      <c r="X3" s="127" t="str">
        <f>CONCATENATE(32)</f>
        <v>32</v>
      </c>
      <c r="Y3" s="127" t="str">
        <f>CONCATENATE(33)</f>
        <v>33</v>
      </c>
      <c r="Z3" s="127" t="str">
        <f>CONCATENATE(34)</f>
        <v>34</v>
      </c>
      <c r="AA3" s="127" t="str">
        <f>CONCATENATE(35)</f>
        <v>35</v>
      </c>
      <c r="AB3" s="127" t="str">
        <f>CONCATENATE(41)</f>
        <v>41</v>
      </c>
      <c r="AC3" s="127" t="str">
        <f>CONCATENATE(42)</f>
        <v>42</v>
      </c>
      <c r="AD3" s="127" t="str">
        <f>CONCATENATE(43)</f>
        <v>43</v>
      </c>
      <c r="AE3" s="127" t="str">
        <f>CONCATENATE(44)</f>
        <v>44</v>
      </c>
      <c r="AF3" s="127" t="str">
        <f>CONCATENATE(45)</f>
        <v>45</v>
      </c>
      <c r="AG3" s="127" t="str">
        <f>CONCATENATE(51)</f>
        <v>51</v>
      </c>
      <c r="AH3" s="127" t="str">
        <f>CONCATENATE(52)</f>
        <v>52</v>
      </c>
      <c r="AI3" s="127" t="str">
        <f>CONCATENATE(53)</f>
        <v>53</v>
      </c>
      <c r="AJ3" s="127" t="str">
        <f>CONCATENATE(54)</f>
        <v>54</v>
      </c>
      <c r="AK3" s="125" t="s">
        <v>297</v>
      </c>
      <c r="AL3" s="123" t="s">
        <v>4</v>
      </c>
      <c r="AM3" s="123" t="s">
        <v>5</v>
      </c>
      <c r="AN3" s="123" t="s">
        <v>222</v>
      </c>
      <c r="AO3" s="123" t="s">
        <v>335</v>
      </c>
      <c r="AP3" s="115" t="s">
        <v>351</v>
      </c>
      <c r="AQ3" s="116"/>
      <c r="AR3" s="116"/>
      <c r="AS3" s="116"/>
      <c r="AT3" s="116"/>
      <c r="AU3" s="116"/>
      <c r="AV3" s="116"/>
      <c r="AW3" s="116"/>
      <c r="AX3" s="116"/>
      <c r="AY3" s="116"/>
      <c r="AZ3" s="116"/>
      <c r="BA3" s="116"/>
      <c r="BB3" s="116"/>
      <c r="BC3" s="116"/>
    </row>
    <row r="4" spans="1:55" s="120" customFormat="1" ht="30" customHeight="1">
      <c r="A4" s="182" t="s">
        <v>384</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4"/>
      <c r="AQ4" s="119"/>
      <c r="AR4" s="119"/>
      <c r="AS4" s="119"/>
      <c r="AT4" s="119"/>
      <c r="AU4" s="119"/>
      <c r="AV4" s="119"/>
      <c r="AW4" s="119"/>
      <c r="AX4" s="119"/>
      <c r="AY4" s="119"/>
      <c r="AZ4" s="119"/>
      <c r="BA4" s="119"/>
      <c r="BB4" s="119"/>
      <c r="BC4" s="119"/>
    </row>
    <row r="5" spans="1:55" ht="81" customHeight="1">
      <c r="A5" s="109" t="s">
        <v>227</v>
      </c>
      <c r="B5" s="103" cm="1">
        <f t="array" aca="1" ref="B5" ca="1">IF(INDIRECT(ADDRESS(ROW()-1,COLUMN()))=ROW(),1,INDIRECT(ADDRESS(ROW()-1,COLUMN()))+1)</f>
        <v>1</v>
      </c>
      <c r="C5" s="128" t="s">
        <v>343</v>
      </c>
      <c r="D5" s="240" t="s">
        <v>359</v>
      </c>
      <c r="E5" s="104">
        <v>3</v>
      </c>
      <c r="F5" s="104">
        <v>1</v>
      </c>
      <c r="G5" s="82">
        <f>IFERROR(ROUND(IF(F5&gt;0,SQRT(+E5*F5),""),1),"")</f>
        <v>1.7</v>
      </c>
      <c r="H5" s="84" t="str">
        <f>IFERROR(+VLOOKUP(G5,Lookup!A:B,2,FALSE),"")</f>
        <v>Lav risiko</v>
      </c>
      <c r="I5" s="159" t="s">
        <v>397</v>
      </c>
      <c r="J5" s="164" t="s">
        <v>360</v>
      </c>
      <c r="K5" s="106"/>
      <c r="L5" s="159" t="str">
        <f t="shared" ref="L5:L33" si="0">CONCATENATE(AL5,AM5)</f>
        <v/>
      </c>
      <c r="M5" s="165" t="str">
        <f t="shared" ref="M5:V14" si="1">IF(IF($L5=M$3,$L5,"")&lt;&gt;"",CONCATENATE(IF($L5=M$3,$A5,""),","),"")</f>
        <v/>
      </c>
      <c r="N5" s="165" t="str">
        <f t="shared" si="1"/>
        <v/>
      </c>
      <c r="O5" s="165" t="str">
        <f t="shared" si="1"/>
        <v/>
      </c>
      <c r="P5" s="165" t="str">
        <f t="shared" si="1"/>
        <v/>
      </c>
      <c r="Q5" s="165" t="str">
        <f t="shared" si="1"/>
        <v/>
      </c>
      <c r="R5" s="165" t="str">
        <f t="shared" si="1"/>
        <v/>
      </c>
      <c r="S5" s="165" t="str">
        <f t="shared" si="1"/>
        <v/>
      </c>
      <c r="T5" s="165" t="str">
        <f t="shared" si="1"/>
        <v/>
      </c>
      <c r="U5" s="165" t="str">
        <f t="shared" si="1"/>
        <v/>
      </c>
      <c r="V5" s="165" t="str">
        <f t="shared" si="1"/>
        <v/>
      </c>
      <c r="W5" s="165" t="str">
        <f t="shared" ref="W5:AJ14" si="2">IF(IF($L5=W$3,$L5,"")&lt;&gt;"",CONCATENATE(IF($L5=W$3,$A5,""),","),"")</f>
        <v/>
      </c>
      <c r="X5" s="165" t="str">
        <f t="shared" si="2"/>
        <v/>
      </c>
      <c r="Y5" s="165" t="str">
        <f t="shared" si="2"/>
        <v/>
      </c>
      <c r="Z5" s="165" t="str">
        <f t="shared" si="2"/>
        <v/>
      </c>
      <c r="AA5" s="165" t="str">
        <f t="shared" si="2"/>
        <v/>
      </c>
      <c r="AB5" s="165" t="str">
        <f t="shared" si="2"/>
        <v/>
      </c>
      <c r="AC5" s="165" t="str">
        <f t="shared" si="2"/>
        <v/>
      </c>
      <c r="AD5" s="165" t="str">
        <f t="shared" si="2"/>
        <v/>
      </c>
      <c r="AE5" s="165" t="str">
        <f t="shared" si="2"/>
        <v/>
      </c>
      <c r="AF5" s="165" t="str">
        <f t="shared" si="2"/>
        <v/>
      </c>
      <c r="AG5" s="165" t="str">
        <f t="shared" si="2"/>
        <v/>
      </c>
      <c r="AH5" s="165" t="str">
        <f t="shared" si="2"/>
        <v/>
      </c>
      <c r="AI5" s="165" t="str">
        <f t="shared" si="2"/>
        <v/>
      </c>
      <c r="AJ5" s="165" t="str">
        <f t="shared" si="2"/>
        <v/>
      </c>
      <c r="AK5" s="106"/>
      <c r="AL5" s="104"/>
      <c r="AM5" s="104"/>
      <c r="AN5" s="67" t="str">
        <f>IFERROR(ROUND(IF(AM5&gt;0,SQRT(+AL5*AM5),""),1),"")</f>
        <v/>
      </c>
      <c r="AO5" s="105" t="str">
        <f>IFERROR(+VLOOKUP(AN5,Lookup!A:B,2,FALSE),"")</f>
        <v/>
      </c>
      <c r="AP5" s="179"/>
    </row>
    <row r="6" spans="1:55" ht="75.599999999999994" customHeight="1">
      <c r="A6" s="110" t="s">
        <v>229</v>
      </c>
      <c r="B6" s="88" cm="1">
        <f t="array" aca="1" ref="B6" ca="1">IF(INDIRECT(ADDRESS(ROW()-1,COLUMN()))=ROW(),1,INDIRECT(ADDRESS(ROW()-1,COLUMN()))+1)</f>
        <v>2</v>
      </c>
      <c r="C6" s="92" t="s">
        <v>342</v>
      </c>
      <c r="D6" s="241" t="s">
        <v>362</v>
      </c>
      <c r="E6" s="89">
        <v>3</v>
      </c>
      <c r="F6" s="89">
        <v>3</v>
      </c>
      <c r="G6" s="82">
        <f t="shared" ref="G6:G39" si="3">IFERROR(ROUND(IF(F6&gt;0,SQRT(+E6*F6),""),1),"")</f>
        <v>3</v>
      </c>
      <c r="H6" s="84" t="str">
        <f>IFERROR(+VLOOKUP(G6,Lookup!A:B,2,FALSE),"")</f>
        <v>Middels risiko</v>
      </c>
      <c r="I6" s="159" t="s">
        <v>397</v>
      </c>
      <c r="J6" s="166" t="s">
        <v>361</v>
      </c>
      <c r="K6" s="90"/>
      <c r="L6" s="160" t="str">
        <f t="shared" si="0"/>
        <v/>
      </c>
      <c r="M6" s="167" t="str">
        <f t="shared" si="1"/>
        <v/>
      </c>
      <c r="N6" s="167" t="str">
        <f t="shared" si="1"/>
        <v/>
      </c>
      <c r="O6" s="167" t="str">
        <f t="shared" si="1"/>
        <v/>
      </c>
      <c r="P6" s="167" t="str">
        <f t="shared" si="1"/>
        <v/>
      </c>
      <c r="Q6" s="167" t="str">
        <f t="shared" si="1"/>
        <v/>
      </c>
      <c r="R6" s="167" t="str">
        <f t="shared" si="1"/>
        <v/>
      </c>
      <c r="S6" s="167" t="str">
        <f t="shared" si="1"/>
        <v/>
      </c>
      <c r="T6" s="167" t="str">
        <f t="shared" si="1"/>
        <v/>
      </c>
      <c r="U6" s="167" t="str">
        <f t="shared" si="1"/>
        <v/>
      </c>
      <c r="V6" s="167" t="str">
        <f t="shared" si="1"/>
        <v/>
      </c>
      <c r="W6" s="167" t="str">
        <f t="shared" si="2"/>
        <v/>
      </c>
      <c r="X6" s="167" t="str">
        <f t="shared" si="2"/>
        <v/>
      </c>
      <c r="Y6" s="167" t="str">
        <f t="shared" si="2"/>
        <v/>
      </c>
      <c r="Z6" s="167" t="str">
        <f t="shared" si="2"/>
        <v/>
      </c>
      <c r="AA6" s="167" t="str">
        <f t="shared" si="2"/>
        <v/>
      </c>
      <c r="AB6" s="167" t="str">
        <f t="shared" si="2"/>
        <v/>
      </c>
      <c r="AC6" s="167" t="str">
        <f t="shared" si="2"/>
        <v/>
      </c>
      <c r="AD6" s="167" t="str">
        <f t="shared" si="2"/>
        <v/>
      </c>
      <c r="AE6" s="167" t="str">
        <f t="shared" si="2"/>
        <v/>
      </c>
      <c r="AF6" s="167" t="str">
        <f t="shared" si="2"/>
        <v/>
      </c>
      <c r="AG6" s="167" t="str">
        <f t="shared" si="2"/>
        <v/>
      </c>
      <c r="AH6" s="167" t="str">
        <f t="shared" si="2"/>
        <v/>
      </c>
      <c r="AI6" s="167" t="str">
        <f t="shared" si="2"/>
        <v/>
      </c>
      <c r="AJ6" s="167" t="str">
        <f t="shared" si="2"/>
        <v/>
      </c>
      <c r="AK6" s="90"/>
      <c r="AL6" s="171"/>
      <c r="AM6" s="171"/>
      <c r="AN6" s="67" t="str">
        <f t="shared" ref="AN6:AN21" si="4">IFERROR(ROUND(IF(AM6&gt;0,SQRT(+AL6*AM6),""),1),"")</f>
        <v/>
      </c>
      <c r="AO6" s="105" t="str">
        <f>IFERROR(+VLOOKUP(AN6,Lookup!A:B,2,FALSE),"")</f>
        <v/>
      </c>
      <c r="AP6" s="179"/>
    </row>
    <row r="7" spans="1:55" ht="51" customHeight="1">
      <c r="A7" s="110" t="s">
        <v>230</v>
      </c>
      <c r="B7" s="88" cm="1">
        <f t="array" aca="1" ref="B7" ca="1">IF(INDIRECT(ADDRESS(ROW()-1,COLUMN()))=ROW(),1,INDIRECT(ADDRESS(ROW()-1,COLUMN()))+1)</f>
        <v>3</v>
      </c>
      <c r="C7" s="129" t="s">
        <v>353</v>
      </c>
      <c r="D7" s="241" t="s">
        <v>363</v>
      </c>
      <c r="E7" s="89">
        <v>1</v>
      </c>
      <c r="F7" s="89">
        <v>1</v>
      </c>
      <c r="G7" s="82">
        <f t="shared" si="3"/>
        <v>1</v>
      </c>
      <c r="H7" s="84" t="str">
        <f>IFERROR(+VLOOKUP(G7,Lookup!A:B,2,FALSE),"")</f>
        <v>Lav risiko</v>
      </c>
      <c r="I7" s="159" t="s">
        <v>397</v>
      </c>
      <c r="J7" s="168"/>
      <c r="K7" s="90"/>
      <c r="L7" s="160" t="str">
        <f t="shared" si="0"/>
        <v/>
      </c>
      <c r="M7" s="169" t="str">
        <f t="shared" si="1"/>
        <v/>
      </c>
      <c r="N7" s="167" t="str">
        <f t="shared" si="1"/>
        <v/>
      </c>
      <c r="O7" s="167" t="str">
        <f t="shared" si="1"/>
        <v/>
      </c>
      <c r="P7" s="167" t="str">
        <f t="shared" si="1"/>
        <v/>
      </c>
      <c r="Q7" s="167" t="str">
        <f t="shared" si="1"/>
        <v/>
      </c>
      <c r="R7" s="167" t="str">
        <f t="shared" si="1"/>
        <v/>
      </c>
      <c r="S7" s="167" t="str">
        <f t="shared" si="1"/>
        <v/>
      </c>
      <c r="T7" s="167" t="str">
        <f t="shared" si="1"/>
        <v/>
      </c>
      <c r="U7" s="167" t="str">
        <f t="shared" si="1"/>
        <v/>
      </c>
      <c r="V7" s="167" t="str">
        <f t="shared" si="1"/>
        <v/>
      </c>
      <c r="W7" s="167" t="str">
        <f t="shared" si="2"/>
        <v/>
      </c>
      <c r="X7" s="167" t="str">
        <f t="shared" si="2"/>
        <v/>
      </c>
      <c r="Y7" s="167" t="str">
        <f t="shared" si="2"/>
        <v/>
      </c>
      <c r="Z7" s="167" t="str">
        <f t="shared" si="2"/>
        <v/>
      </c>
      <c r="AA7" s="167" t="str">
        <f t="shared" si="2"/>
        <v/>
      </c>
      <c r="AB7" s="167" t="str">
        <f t="shared" si="2"/>
        <v/>
      </c>
      <c r="AC7" s="167" t="str">
        <f t="shared" si="2"/>
        <v/>
      </c>
      <c r="AD7" s="167" t="str">
        <f t="shared" si="2"/>
        <v/>
      </c>
      <c r="AE7" s="167" t="str">
        <f t="shared" si="2"/>
        <v/>
      </c>
      <c r="AF7" s="167" t="str">
        <f t="shared" si="2"/>
        <v/>
      </c>
      <c r="AG7" s="167" t="str">
        <f t="shared" si="2"/>
        <v/>
      </c>
      <c r="AH7" s="167" t="str">
        <f t="shared" si="2"/>
        <v/>
      </c>
      <c r="AI7" s="167" t="str">
        <f t="shared" si="2"/>
        <v/>
      </c>
      <c r="AJ7" s="167" t="str">
        <f t="shared" si="2"/>
        <v/>
      </c>
      <c r="AK7" s="90"/>
      <c r="AL7" s="171"/>
      <c r="AM7" s="171"/>
      <c r="AN7" s="67" t="str">
        <f t="shared" si="4"/>
        <v/>
      </c>
      <c r="AO7" s="105" t="str">
        <f>IFERROR(+VLOOKUP(AN7,Lookup!A:B,2,FALSE),"")</f>
        <v/>
      </c>
      <c r="AP7" s="179"/>
    </row>
    <row r="8" spans="1:55" ht="49.5" customHeight="1">
      <c r="A8" s="110" t="s">
        <v>231</v>
      </c>
      <c r="B8" s="88" cm="1">
        <f t="array" aca="1" ref="B8" ca="1">IF(INDIRECT(ADDRESS(ROW()-1,COLUMN()))=ROW(),1,INDIRECT(ADDRESS(ROW()-1,COLUMN()))+1)</f>
        <v>4</v>
      </c>
      <c r="C8" s="92" t="s">
        <v>344</v>
      </c>
      <c r="D8" s="241" t="s">
        <v>364</v>
      </c>
      <c r="E8" s="89"/>
      <c r="F8" s="89"/>
      <c r="G8" s="82" t="str">
        <f t="shared" si="3"/>
        <v/>
      </c>
      <c r="H8" s="84" t="str">
        <f>IFERROR(+VLOOKUP(G8,Lookup!A:B,2,FALSE),"")</f>
        <v/>
      </c>
      <c r="I8" s="160"/>
      <c r="J8" s="168"/>
      <c r="K8" s="90"/>
      <c r="L8" s="160" t="str">
        <f t="shared" si="0"/>
        <v/>
      </c>
      <c r="M8" s="167" t="str">
        <f t="shared" si="1"/>
        <v/>
      </c>
      <c r="N8" s="167" t="str">
        <f t="shared" si="1"/>
        <v/>
      </c>
      <c r="O8" s="167" t="str">
        <f t="shared" si="1"/>
        <v/>
      </c>
      <c r="P8" s="167" t="str">
        <f t="shared" si="1"/>
        <v/>
      </c>
      <c r="Q8" s="167" t="str">
        <f t="shared" si="1"/>
        <v/>
      </c>
      <c r="R8" s="167" t="str">
        <f t="shared" si="1"/>
        <v/>
      </c>
      <c r="S8" s="167" t="str">
        <f t="shared" si="1"/>
        <v/>
      </c>
      <c r="T8" s="167" t="str">
        <f t="shared" si="1"/>
        <v/>
      </c>
      <c r="U8" s="167" t="str">
        <f t="shared" si="1"/>
        <v/>
      </c>
      <c r="V8" s="167" t="str">
        <f t="shared" si="1"/>
        <v/>
      </c>
      <c r="W8" s="167" t="str">
        <f t="shared" si="2"/>
        <v/>
      </c>
      <c r="X8" s="167" t="str">
        <f t="shared" si="2"/>
        <v/>
      </c>
      <c r="Y8" s="167" t="str">
        <f t="shared" si="2"/>
        <v/>
      </c>
      <c r="Z8" s="167" t="str">
        <f t="shared" si="2"/>
        <v/>
      </c>
      <c r="AA8" s="167" t="str">
        <f t="shared" si="2"/>
        <v/>
      </c>
      <c r="AB8" s="167" t="str">
        <f t="shared" si="2"/>
        <v/>
      </c>
      <c r="AC8" s="167" t="str">
        <f t="shared" si="2"/>
        <v/>
      </c>
      <c r="AD8" s="167" t="str">
        <f t="shared" si="2"/>
        <v/>
      </c>
      <c r="AE8" s="167" t="str">
        <f t="shared" si="2"/>
        <v/>
      </c>
      <c r="AF8" s="167" t="str">
        <f t="shared" si="2"/>
        <v/>
      </c>
      <c r="AG8" s="167" t="str">
        <f t="shared" si="2"/>
        <v/>
      </c>
      <c r="AH8" s="167" t="str">
        <f t="shared" si="2"/>
        <v/>
      </c>
      <c r="AI8" s="167" t="str">
        <f t="shared" si="2"/>
        <v/>
      </c>
      <c r="AJ8" s="167" t="str">
        <f t="shared" si="2"/>
        <v/>
      </c>
      <c r="AK8" s="90"/>
      <c r="AL8" s="171"/>
      <c r="AM8" s="171"/>
      <c r="AN8" s="67" t="str">
        <f t="shared" si="4"/>
        <v/>
      </c>
      <c r="AO8" s="105" t="str">
        <f>IFERROR(+VLOOKUP(AN8,Lookup!A:B,2,FALSE),"")</f>
        <v/>
      </c>
      <c r="AP8" s="180"/>
      <c r="AQ8" s="35"/>
      <c r="AR8" s="35"/>
      <c r="AS8" s="35"/>
    </row>
    <row r="9" spans="1:55" ht="95.25" customHeight="1">
      <c r="A9" s="110" t="s">
        <v>232</v>
      </c>
      <c r="B9" s="88" cm="1">
        <f t="array" aca="1" ref="B9" ca="1">IF(INDIRECT(ADDRESS(ROW()-1,COLUMN()))=ROW(),1,INDIRECT(ADDRESS(ROW()-1,COLUMN()))+1)</f>
        <v>5</v>
      </c>
      <c r="C9" s="92" t="s">
        <v>340</v>
      </c>
      <c r="D9" s="241" t="s">
        <v>345</v>
      </c>
      <c r="E9" s="89"/>
      <c r="F9" s="89"/>
      <c r="G9" s="82" t="str">
        <f t="shared" si="3"/>
        <v/>
      </c>
      <c r="H9" s="84" t="str">
        <f>IFERROR(+VLOOKUP(G9,Lookup!A:B,2,FALSE),"")</f>
        <v/>
      </c>
      <c r="I9" s="160"/>
      <c r="J9" s="166" t="s">
        <v>300</v>
      </c>
      <c r="K9" s="90"/>
      <c r="L9" s="160" t="str">
        <f t="shared" si="0"/>
        <v/>
      </c>
      <c r="M9" s="167" t="str">
        <f t="shared" si="1"/>
        <v/>
      </c>
      <c r="N9" s="167" t="str">
        <f t="shared" si="1"/>
        <v/>
      </c>
      <c r="O9" s="167" t="str">
        <f t="shared" si="1"/>
        <v/>
      </c>
      <c r="P9" s="167" t="str">
        <f t="shared" si="1"/>
        <v/>
      </c>
      <c r="Q9" s="167" t="str">
        <f t="shared" si="1"/>
        <v/>
      </c>
      <c r="R9" s="167" t="str">
        <f t="shared" si="1"/>
        <v/>
      </c>
      <c r="S9" s="167" t="str">
        <f t="shared" si="1"/>
        <v/>
      </c>
      <c r="T9" s="167" t="str">
        <f t="shared" si="1"/>
        <v/>
      </c>
      <c r="U9" s="167" t="str">
        <f t="shared" si="1"/>
        <v/>
      </c>
      <c r="V9" s="167" t="str">
        <f t="shared" si="1"/>
        <v/>
      </c>
      <c r="W9" s="167" t="str">
        <f t="shared" si="2"/>
        <v/>
      </c>
      <c r="X9" s="167" t="str">
        <f t="shared" si="2"/>
        <v/>
      </c>
      <c r="Y9" s="167" t="str">
        <f t="shared" si="2"/>
        <v/>
      </c>
      <c r="Z9" s="167" t="str">
        <f t="shared" si="2"/>
        <v/>
      </c>
      <c r="AA9" s="167" t="str">
        <f t="shared" si="2"/>
        <v/>
      </c>
      <c r="AB9" s="167" t="str">
        <f t="shared" si="2"/>
        <v/>
      </c>
      <c r="AC9" s="167" t="str">
        <f t="shared" si="2"/>
        <v/>
      </c>
      <c r="AD9" s="167" t="str">
        <f t="shared" si="2"/>
        <v/>
      </c>
      <c r="AE9" s="167" t="str">
        <f t="shared" si="2"/>
        <v/>
      </c>
      <c r="AF9" s="167" t="str">
        <f t="shared" si="2"/>
        <v/>
      </c>
      <c r="AG9" s="167" t="str">
        <f t="shared" si="2"/>
        <v/>
      </c>
      <c r="AH9" s="167" t="str">
        <f t="shared" si="2"/>
        <v/>
      </c>
      <c r="AI9" s="167" t="str">
        <f t="shared" si="2"/>
        <v/>
      </c>
      <c r="AJ9" s="167" t="str">
        <f t="shared" si="2"/>
        <v/>
      </c>
      <c r="AK9" s="90"/>
      <c r="AL9" s="171"/>
      <c r="AM9" s="171"/>
      <c r="AN9" s="67" t="str">
        <f t="shared" si="4"/>
        <v/>
      </c>
      <c r="AO9" s="105" t="str">
        <f>IFERROR(+VLOOKUP(AN9,Lookup!A:B,2,FALSE),"")</f>
        <v/>
      </c>
      <c r="AP9" s="179"/>
    </row>
    <row r="10" spans="1:55" ht="48.75" customHeight="1">
      <c r="A10" s="110" t="s">
        <v>233</v>
      </c>
      <c r="B10" s="88" cm="1">
        <f t="array" aca="1" ref="B10" ca="1">IF(INDIRECT(ADDRESS(ROW()-1,COLUMN()))=ROW(),1,INDIRECT(ADDRESS(ROW()-1,COLUMN()))+1)</f>
        <v>6</v>
      </c>
      <c r="C10" s="129" t="s">
        <v>347</v>
      </c>
      <c r="D10" s="241" t="s">
        <v>346</v>
      </c>
      <c r="E10" s="89"/>
      <c r="F10" s="89"/>
      <c r="G10" s="82" t="str">
        <f t="shared" si="3"/>
        <v/>
      </c>
      <c r="H10" s="84" t="str">
        <f>IFERROR(+VLOOKUP(G10,Lookup!A:B,2,FALSE),"")</f>
        <v/>
      </c>
      <c r="I10" s="160"/>
      <c r="J10" s="166" t="s">
        <v>301</v>
      </c>
      <c r="K10" s="90"/>
      <c r="L10" s="160" t="str">
        <f t="shared" si="0"/>
        <v/>
      </c>
      <c r="M10" s="167" t="str">
        <f t="shared" si="1"/>
        <v/>
      </c>
      <c r="N10" s="167" t="str">
        <f t="shared" si="1"/>
        <v/>
      </c>
      <c r="O10" s="167" t="str">
        <f t="shared" si="1"/>
        <v/>
      </c>
      <c r="P10" s="167" t="str">
        <f t="shared" si="1"/>
        <v/>
      </c>
      <c r="Q10" s="167" t="str">
        <f t="shared" si="1"/>
        <v/>
      </c>
      <c r="R10" s="167" t="str">
        <f t="shared" si="1"/>
        <v/>
      </c>
      <c r="S10" s="167" t="str">
        <f t="shared" si="1"/>
        <v/>
      </c>
      <c r="T10" s="167" t="str">
        <f t="shared" si="1"/>
        <v/>
      </c>
      <c r="U10" s="167" t="str">
        <f t="shared" si="1"/>
        <v/>
      </c>
      <c r="V10" s="167" t="str">
        <f t="shared" si="1"/>
        <v/>
      </c>
      <c r="W10" s="167" t="str">
        <f t="shared" si="2"/>
        <v/>
      </c>
      <c r="X10" s="167" t="str">
        <f t="shared" si="2"/>
        <v/>
      </c>
      <c r="Y10" s="167" t="str">
        <f t="shared" si="2"/>
        <v/>
      </c>
      <c r="Z10" s="167" t="str">
        <f t="shared" si="2"/>
        <v/>
      </c>
      <c r="AA10" s="167" t="str">
        <f t="shared" si="2"/>
        <v/>
      </c>
      <c r="AB10" s="167" t="str">
        <f t="shared" si="2"/>
        <v/>
      </c>
      <c r="AC10" s="167" t="str">
        <f t="shared" si="2"/>
        <v/>
      </c>
      <c r="AD10" s="167" t="str">
        <f t="shared" si="2"/>
        <v/>
      </c>
      <c r="AE10" s="167" t="str">
        <f t="shared" si="2"/>
        <v/>
      </c>
      <c r="AF10" s="167" t="str">
        <f t="shared" si="2"/>
        <v/>
      </c>
      <c r="AG10" s="167" t="str">
        <f t="shared" si="2"/>
        <v/>
      </c>
      <c r="AH10" s="167" t="str">
        <f t="shared" si="2"/>
        <v/>
      </c>
      <c r="AI10" s="167" t="str">
        <f t="shared" si="2"/>
        <v/>
      </c>
      <c r="AJ10" s="167" t="str">
        <f t="shared" si="2"/>
        <v/>
      </c>
      <c r="AK10" s="90"/>
      <c r="AL10" s="89"/>
      <c r="AM10" s="89"/>
      <c r="AN10" s="67" t="str">
        <f t="shared" si="4"/>
        <v/>
      </c>
      <c r="AO10" s="105" t="str">
        <f>IFERROR(+VLOOKUP(AN10,Lookup!A:B,2,FALSE),"")</f>
        <v/>
      </c>
      <c r="AP10" s="179"/>
    </row>
    <row r="11" spans="1:55" ht="95.25" customHeight="1">
      <c r="A11" s="110" t="s">
        <v>234</v>
      </c>
      <c r="B11" s="88" cm="1">
        <f t="array" aca="1" ref="B11" ca="1">IF(INDIRECT(ADDRESS(ROW()-1,COLUMN()))=ROW(),1,INDIRECT(ADDRESS(ROW()-1,COLUMN()))+1)</f>
        <v>7</v>
      </c>
      <c r="C11" s="92" t="s">
        <v>348</v>
      </c>
      <c r="D11" s="241" t="s">
        <v>365</v>
      </c>
      <c r="E11" s="89"/>
      <c r="F11" s="89"/>
      <c r="G11" s="82" t="str">
        <f t="shared" si="3"/>
        <v/>
      </c>
      <c r="H11" s="84" t="str">
        <f>IFERROR(+VLOOKUP(G11,Lookup!A:B,2,FALSE),"")</f>
        <v/>
      </c>
      <c r="I11" s="160"/>
      <c r="J11" s="170" t="s">
        <v>366</v>
      </c>
      <c r="K11" s="90"/>
      <c r="L11" s="160" t="str">
        <f t="shared" si="0"/>
        <v/>
      </c>
      <c r="M11" s="167" t="str">
        <f t="shared" si="1"/>
        <v/>
      </c>
      <c r="N11" s="167" t="str">
        <f t="shared" si="1"/>
        <v/>
      </c>
      <c r="O11" s="167" t="str">
        <f t="shared" si="1"/>
        <v/>
      </c>
      <c r="P11" s="167" t="str">
        <f t="shared" si="1"/>
        <v/>
      </c>
      <c r="Q11" s="167" t="str">
        <f t="shared" si="1"/>
        <v/>
      </c>
      <c r="R11" s="167" t="str">
        <f t="shared" si="1"/>
        <v/>
      </c>
      <c r="S11" s="167" t="str">
        <f t="shared" si="1"/>
        <v/>
      </c>
      <c r="T11" s="167" t="str">
        <f t="shared" si="1"/>
        <v/>
      </c>
      <c r="U11" s="167" t="str">
        <f t="shared" si="1"/>
        <v/>
      </c>
      <c r="V11" s="167" t="str">
        <f t="shared" si="1"/>
        <v/>
      </c>
      <c r="W11" s="167" t="str">
        <f t="shared" si="2"/>
        <v/>
      </c>
      <c r="X11" s="167" t="str">
        <f t="shared" si="2"/>
        <v/>
      </c>
      <c r="Y11" s="167" t="str">
        <f t="shared" si="2"/>
        <v/>
      </c>
      <c r="Z11" s="167" t="str">
        <f t="shared" si="2"/>
        <v/>
      </c>
      <c r="AA11" s="167" t="str">
        <f t="shared" si="2"/>
        <v/>
      </c>
      <c r="AB11" s="167" t="str">
        <f t="shared" si="2"/>
        <v/>
      </c>
      <c r="AC11" s="167" t="str">
        <f t="shared" si="2"/>
        <v/>
      </c>
      <c r="AD11" s="167" t="str">
        <f t="shared" si="2"/>
        <v/>
      </c>
      <c r="AE11" s="167" t="str">
        <f t="shared" si="2"/>
        <v/>
      </c>
      <c r="AF11" s="167" t="str">
        <f t="shared" si="2"/>
        <v/>
      </c>
      <c r="AG11" s="167" t="str">
        <f t="shared" si="2"/>
        <v/>
      </c>
      <c r="AH11" s="167" t="str">
        <f t="shared" si="2"/>
        <v/>
      </c>
      <c r="AI11" s="167" t="str">
        <f t="shared" si="2"/>
        <v/>
      </c>
      <c r="AJ11" s="167" t="str">
        <f t="shared" si="2"/>
        <v/>
      </c>
      <c r="AK11" s="90"/>
      <c r="AL11" s="171"/>
      <c r="AM11" s="171"/>
      <c r="AN11" s="67" t="str">
        <f t="shared" si="4"/>
        <v/>
      </c>
      <c r="AO11" s="105" t="str">
        <f>IFERROR(+VLOOKUP(AN11,Lookup!A:B,2,FALSE),"")</f>
        <v/>
      </c>
      <c r="AP11" s="179"/>
    </row>
    <row r="12" spans="1:55" ht="80.25" customHeight="1">
      <c r="A12" s="110" t="s">
        <v>235</v>
      </c>
      <c r="B12" s="88" cm="1">
        <f t="array" aca="1" ref="B12" ca="1">IF(INDIRECT(ADDRESS(ROW()-1,COLUMN()))=ROW(),1,INDIRECT(ADDRESS(ROW()-1,COLUMN()))+1)</f>
        <v>8</v>
      </c>
      <c r="C12" s="92" t="s">
        <v>341</v>
      </c>
      <c r="D12" s="241" t="s">
        <v>349</v>
      </c>
      <c r="E12" s="89"/>
      <c r="F12" s="89"/>
      <c r="G12" s="82" t="str">
        <f t="shared" si="3"/>
        <v/>
      </c>
      <c r="H12" s="84" t="str">
        <f>IFERROR(+VLOOKUP(G12,Lookup!A:B,2,FALSE),"")</f>
        <v/>
      </c>
      <c r="I12" s="160"/>
      <c r="J12" s="166" t="s">
        <v>367</v>
      </c>
      <c r="K12" s="90"/>
      <c r="L12" s="160" t="str">
        <f t="shared" si="0"/>
        <v/>
      </c>
      <c r="M12" s="167" t="str">
        <f t="shared" si="1"/>
        <v/>
      </c>
      <c r="N12" s="167" t="str">
        <f t="shared" si="1"/>
        <v/>
      </c>
      <c r="O12" s="167" t="str">
        <f t="shared" si="1"/>
        <v/>
      </c>
      <c r="P12" s="167" t="str">
        <f t="shared" si="1"/>
        <v/>
      </c>
      <c r="Q12" s="167" t="str">
        <f t="shared" si="1"/>
        <v/>
      </c>
      <c r="R12" s="167" t="str">
        <f t="shared" si="1"/>
        <v/>
      </c>
      <c r="S12" s="167" t="str">
        <f t="shared" si="1"/>
        <v/>
      </c>
      <c r="T12" s="167" t="str">
        <f t="shared" si="1"/>
        <v/>
      </c>
      <c r="U12" s="167" t="str">
        <f t="shared" si="1"/>
        <v/>
      </c>
      <c r="V12" s="167" t="str">
        <f t="shared" si="1"/>
        <v/>
      </c>
      <c r="W12" s="167" t="str">
        <f t="shared" si="2"/>
        <v/>
      </c>
      <c r="X12" s="167" t="str">
        <f t="shared" si="2"/>
        <v/>
      </c>
      <c r="Y12" s="167" t="str">
        <f t="shared" si="2"/>
        <v/>
      </c>
      <c r="Z12" s="167" t="str">
        <f t="shared" si="2"/>
        <v/>
      </c>
      <c r="AA12" s="167" t="str">
        <f t="shared" si="2"/>
        <v/>
      </c>
      <c r="AB12" s="167" t="str">
        <f t="shared" si="2"/>
        <v/>
      </c>
      <c r="AC12" s="167" t="str">
        <f t="shared" si="2"/>
        <v/>
      </c>
      <c r="AD12" s="167" t="str">
        <f t="shared" si="2"/>
        <v/>
      </c>
      <c r="AE12" s="167" t="str">
        <f t="shared" si="2"/>
        <v/>
      </c>
      <c r="AF12" s="167" t="str">
        <f t="shared" si="2"/>
        <v/>
      </c>
      <c r="AG12" s="167" t="str">
        <f t="shared" si="2"/>
        <v/>
      </c>
      <c r="AH12" s="167" t="str">
        <f t="shared" si="2"/>
        <v/>
      </c>
      <c r="AI12" s="167" t="str">
        <f t="shared" si="2"/>
        <v/>
      </c>
      <c r="AJ12" s="167" t="str">
        <f t="shared" si="2"/>
        <v/>
      </c>
      <c r="AK12" s="90"/>
      <c r="AL12" s="171"/>
      <c r="AM12" s="171"/>
      <c r="AN12" s="67" t="str">
        <f t="shared" si="4"/>
        <v/>
      </c>
      <c r="AO12" s="105" t="str">
        <f>IFERROR(+VLOOKUP(AN12,Lookup!A:B,2,FALSE),"")</f>
        <v/>
      </c>
      <c r="AP12" s="180"/>
      <c r="AQ12" s="35"/>
      <c r="AR12" s="35"/>
      <c r="AS12" s="35"/>
    </row>
    <row r="13" spans="1:55" ht="81.75" customHeight="1">
      <c r="A13" s="110" t="s">
        <v>236</v>
      </c>
      <c r="B13" s="88" cm="1">
        <f t="array" aca="1" ref="B13" ca="1">IF(INDIRECT(ADDRESS(ROW()-1,COLUMN()))=ROW(),1,INDIRECT(ADDRESS(ROW()-1,COLUMN()))+1)</f>
        <v>9</v>
      </c>
      <c r="C13" s="92" t="s">
        <v>350</v>
      </c>
      <c r="D13" s="241" t="s">
        <v>368</v>
      </c>
      <c r="E13" s="89"/>
      <c r="F13" s="89"/>
      <c r="G13" s="82" t="str">
        <f t="shared" si="3"/>
        <v/>
      </c>
      <c r="H13" s="84" t="str">
        <f>IFERROR(+VLOOKUP(G13,Lookup!A:B,2,FALSE),"")</f>
        <v/>
      </c>
      <c r="I13" s="160"/>
      <c r="J13" s="168"/>
      <c r="K13" s="90"/>
      <c r="L13" s="160" t="str">
        <f t="shared" si="0"/>
        <v/>
      </c>
      <c r="M13" s="167" t="str">
        <f t="shared" si="1"/>
        <v/>
      </c>
      <c r="N13" s="167" t="str">
        <f t="shared" si="1"/>
        <v/>
      </c>
      <c r="O13" s="167" t="str">
        <f t="shared" si="1"/>
        <v/>
      </c>
      <c r="P13" s="167" t="str">
        <f t="shared" si="1"/>
        <v/>
      </c>
      <c r="Q13" s="167" t="str">
        <f t="shared" si="1"/>
        <v/>
      </c>
      <c r="R13" s="167" t="str">
        <f t="shared" si="1"/>
        <v/>
      </c>
      <c r="S13" s="167" t="str">
        <f t="shared" si="1"/>
        <v/>
      </c>
      <c r="T13" s="167" t="str">
        <f t="shared" si="1"/>
        <v/>
      </c>
      <c r="U13" s="167" t="str">
        <f t="shared" si="1"/>
        <v/>
      </c>
      <c r="V13" s="167" t="str">
        <f t="shared" si="1"/>
        <v/>
      </c>
      <c r="W13" s="167" t="str">
        <f t="shared" si="2"/>
        <v/>
      </c>
      <c r="X13" s="167" t="str">
        <f t="shared" si="2"/>
        <v/>
      </c>
      <c r="Y13" s="167" t="str">
        <f t="shared" si="2"/>
        <v/>
      </c>
      <c r="Z13" s="167" t="str">
        <f t="shared" si="2"/>
        <v/>
      </c>
      <c r="AA13" s="167" t="str">
        <f t="shared" si="2"/>
        <v/>
      </c>
      <c r="AB13" s="167" t="str">
        <f t="shared" si="2"/>
        <v/>
      </c>
      <c r="AC13" s="167" t="str">
        <f t="shared" si="2"/>
        <v/>
      </c>
      <c r="AD13" s="167" t="str">
        <f t="shared" si="2"/>
        <v/>
      </c>
      <c r="AE13" s="167" t="str">
        <f t="shared" si="2"/>
        <v/>
      </c>
      <c r="AF13" s="167" t="str">
        <f t="shared" si="2"/>
        <v/>
      </c>
      <c r="AG13" s="167" t="str">
        <f t="shared" si="2"/>
        <v/>
      </c>
      <c r="AH13" s="167" t="str">
        <f t="shared" si="2"/>
        <v/>
      </c>
      <c r="AI13" s="167" t="str">
        <f t="shared" si="2"/>
        <v/>
      </c>
      <c r="AJ13" s="167" t="str">
        <f t="shared" si="2"/>
        <v/>
      </c>
      <c r="AK13" s="90"/>
      <c r="AL13" s="171"/>
      <c r="AM13" s="171"/>
      <c r="AN13" s="67" t="str">
        <f t="shared" si="4"/>
        <v/>
      </c>
      <c r="AO13" s="105" t="str">
        <f>IFERROR(+VLOOKUP(AN13,Lookup!A:B,2,FALSE),"")</f>
        <v/>
      </c>
      <c r="AP13" s="179"/>
    </row>
    <row r="14" spans="1:55" ht="98.25" customHeight="1">
      <c r="A14" s="110" t="s">
        <v>237</v>
      </c>
      <c r="B14" s="88" cm="1">
        <f t="array" aca="1" ref="B14" ca="1">IF(INDIRECT(ADDRESS(ROW()-1,COLUMN()))=ROW(),1,INDIRECT(ADDRESS(ROW()-1,COLUMN()))+1)</f>
        <v>10</v>
      </c>
      <c r="C14" s="129" t="s">
        <v>352</v>
      </c>
      <c r="D14" s="241" t="s">
        <v>369</v>
      </c>
      <c r="E14" s="89"/>
      <c r="F14" s="89"/>
      <c r="G14" s="82" t="str">
        <f t="shared" si="3"/>
        <v/>
      </c>
      <c r="H14" s="84" t="str">
        <f>IFERROR(+VLOOKUP(G14,Lookup!A:B,2,FALSE),"")</f>
        <v/>
      </c>
      <c r="I14" s="160"/>
      <c r="J14" s="166" t="s">
        <v>370</v>
      </c>
      <c r="K14" s="90"/>
      <c r="L14" s="160" t="str">
        <f t="shared" si="0"/>
        <v/>
      </c>
      <c r="M14" s="167" t="str">
        <f t="shared" si="1"/>
        <v/>
      </c>
      <c r="N14" s="167" t="str">
        <f t="shared" si="1"/>
        <v/>
      </c>
      <c r="O14" s="167" t="str">
        <f t="shared" si="1"/>
        <v/>
      </c>
      <c r="P14" s="167" t="str">
        <f t="shared" si="1"/>
        <v/>
      </c>
      <c r="Q14" s="167" t="str">
        <f t="shared" si="1"/>
        <v/>
      </c>
      <c r="R14" s="167" t="str">
        <f t="shared" si="1"/>
        <v/>
      </c>
      <c r="S14" s="167" t="str">
        <f t="shared" si="1"/>
        <v/>
      </c>
      <c r="T14" s="167" t="str">
        <f t="shared" si="1"/>
        <v/>
      </c>
      <c r="U14" s="167" t="str">
        <f t="shared" si="1"/>
        <v/>
      </c>
      <c r="V14" s="167" t="str">
        <f t="shared" si="1"/>
        <v/>
      </c>
      <c r="W14" s="167" t="str">
        <f t="shared" si="2"/>
        <v/>
      </c>
      <c r="X14" s="167" t="str">
        <f t="shared" si="2"/>
        <v/>
      </c>
      <c r="Y14" s="167" t="str">
        <f t="shared" si="2"/>
        <v/>
      </c>
      <c r="Z14" s="167" t="str">
        <f t="shared" si="2"/>
        <v/>
      </c>
      <c r="AA14" s="167" t="str">
        <f t="shared" si="2"/>
        <v/>
      </c>
      <c r="AB14" s="167" t="str">
        <f t="shared" si="2"/>
        <v/>
      </c>
      <c r="AC14" s="167" t="str">
        <f t="shared" si="2"/>
        <v/>
      </c>
      <c r="AD14" s="167" t="str">
        <f t="shared" si="2"/>
        <v/>
      </c>
      <c r="AE14" s="167" t="str">
        <f t="shared" si="2"/>
        <v/>
      </c>
      <c r="AF14" s="167" t="str">
        <f t="shared" si="2"/>
        <v/>
      </c>
      <c r="AG14" s="167" t="str">
        <f t="shared" si="2"/>
        <v/>
      </c>
      <c r="AH14" s="167" t="str">
        <f t="shared" si="2"/>
        <v/>
      </c>
      <c r="AI14" s="167" t="str">
        <f t="shared" si="2"/>
        <v/>
      </c>
      <c r="AJ14" s="167" t="str">
        <f t="shared" si="2"/>
        <v/>
      </c>
      <c r="AK14" s="90"/>
      <c r="AL14" s="171"/>
      <c r="AM14" s="171"/>
      <c r="AN14" s="67" t="str">
        <f t="shared" si="4"/>
        <v/>
      </c>
      <c r="AO14" s="105" t="str">
        <f>IFERROR(+VLOOKUP(AN14,Lookup!A:B,2,FALSE),"")</f>
        <v/>
      </c>
      <c r="AP14" s="179"/>
    </row>
    <row r="15" spans="1:55" ht="30" customHeight="1">
      <c r="A15" s="110"/>
      <c r="B15" s="88"/>
      <c r="C15" s="83" t="s">
        <v>336</v>
      </c>
      <c r="D15" s="241"/>
      <c r="E15" s="89"/>
      <c r="F15" s="89"/>
      <c r="G15" s="142">
        <f>AVERAGE(G5:G14)</f>
        <v>1.9000000000000001</v>
      </c>
      <c r="H15" s="84" t="str">
        <f>IFERROR(+VLOOKUP(G15,Lookup!A:B,2,FALSE),"")</f>
        <v/>
      </c>
      <c r="I15" s="160"/>
      <c r="J15" s="166"/>
      <c r="K15" s="90"/>
      <c r="L15" s="160"/>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0"/>
      <c r="AL15" s="171"/>
      <c r="AM15" s="171"/>
      <c r="AN15" s="174" t="e">
        <f>AVERAGE(AN5:AN14)</f>
        <v>#DIV/0!</v>
      </c>
      <c r="AO15" s="105" t="str">
        <f>IFERROR(+VLOOKUP(AN15,Lookup!A:B,2,FALSE),"")</f>
        <v/>
      </c>
      <c r="AP15" s="179"/>
    </row>
    <row r="16" spans="1:55" ht="45" customHeight="1">
      <c r="A16" s="110" t="s">
        <v>238</v>
      </c>
      <c r="B16" s="95" cm="1">
        <f t="array" aca="1" ref="B16" ca="1">IF(INDIRECT(ADDRESS(ROW()-1,COLUMN()))=ROW(),1,INDIRECT(ADDRESS(ROW()-1,COLUMN()))+1)</f>
        <v>1</v>
      </c>
      <c r="C16" s="92" t="s">
        <v>354</v>
      </c>
      <c r="D16" s="241" t="s">
        <v>281</v>
      </c>
      <c r="E16" s="89"/>
      <c r="F16" s="89"/>
      <c r="G16" s="82" t="str">
        <f t="shared" si="3"/>
        <v/>
      </c>
      <c r="H16" s="84" t="str">
        <f>IFERROR(+VLOOKUP(G16,Lookup!A:B,2,FALSE),"")</f>
        <v/>
      </c>
      <c r="I16" s="160"/>
      <c r="J16" s="166" t="s">
        <v>300</v>
      </c>
      <c r="K16" s="90"/>
      <c r="L16" s="160" t="str">
        <f t="shared" si="0"/>
        <v/>
      </c>
      <c r="M16" s="167" t="str">
        <f t="shared" ref="M16:AJ16" si="5">IF(IF($L16=M$3,$L16,"")&lt;&gt;"",CONCATENATE(IF($L16=M$3,$A16,""),","),"")</f>
        <v/>
      </c>
      <c r="N16" s="167" t="str">
        <f t="shared" si="5"/>
        <v/>
      </c>
      <c r="O16" s="167" t="str">
        <f t="shared" si="5"/>
        <v/>
      </c>
      <c r="P16" s="167" t="str">
        <f t="shared" si="5"/>
        <v/>
      </c>
      <c r="Q16" s="167" t="str">
        <f t="shared" si="5"/>
        <v/>
      </c>
      <c r="R16" s="167" t="str">
        <f t="shared" si="5"/>
        <v/>
      </c>
      <c r="S16" s="167" t="str">
        <f t="shared" si="5"/>
        <v/>
      </c>
      <c r="T16" s="167" t="str">
        <f t="shared" si="5"/>
        <v/>
      </c>
      <c r="U16" s="167" t="str">
        <f t="shared" si="5"/>
        <v/>
      </c>
      <c r="V16" s="167" t="str">
        <f t="shared" si="5"/>
        <v/>
      </c>
      <c r="W16" s="167" t="str">
        <f t="shared" si="5"/>
        <v/>
      </c>
      <c r="X16" s="167" t="str">
        <f t="shared" si="5"/>
        <v/>
      </c>
      <c r="Y16" s="167" t="str">
        <f t="shared" si="5"/>
        <v/>
      </c>
      <c r="Z16" s="167" t="str">
        <f t="shared" si="5"/>
        <v/>
      </c>
      <c r="AA16" s="167" t="str">
        <f t="shared" si="5"/>
        <v/>
      </c>
      <c r="AB16" s="167" t="str">
        <f t="shared" si="5"/>
        <v/>
      </c>
      <c r="AC16" s="167" t="str">
        <f t="shared" si="5"/>
        <v/>
      </c>
      <c r="AD16" s="167" t="str">
        <f t="shared" si="5"/>
        <v/>
      </c>
      <c r="AE16" s="167" t="str">
        <f t="shared" si="5"/>
        <v/>
      </c>
      <c r="AF16" s="167" t="str">
        <f t="shared" si="5"/>
        <v/>
      </c>
      <c r="AG16" s="167" t="str">
        <f t="shared" si="5"/>
        <v/>
      </c>
      <c r="AH16" s="167" t="str">
        <f t="shared" si="5"/>
        <v/>
      </c>
      <c r="AI16" s="167" t="str">
        <f t="shared" si="5"/>
        <v/>
      </c>
      <c r="AJ16" s="167" t="str">
        <f t="shared" si="5"/>
        <v/>
      </c>
      <c r="AK16" s="90"/>
      <c r="AL16" s="89"/>
      <c r="AM16" s="89"/>
      <c r="AN16" s="67" t="str">
        <f t="shared" si="4"/>
        <v/>
      </c>
      <c r="AO16" s="105" t="str">
        <f>IFERROR(+VLOOKUP(AN16,Lookup!A:B,2,FALSE),"")</f>
        <v/>
      </c>
      <c r="AP16" s="179"/>
    </row>
    <row r="17" spans="1:55" ht="30" customHeight="1">
      <c r="A17" s="110"/>
      <c r="B17" s="95"/>
      <c r="C17" s="83"/>
      <c r="D17" s="241"/>
      <c r="E17" s="89"/>
      <c r="F17" s="89"/>
      <c r="G17" s="82" t="str">
        <f t="shared" si="3"/>
        <v/>
      </c>
      <c r="H17" s="84" t="str">
        <f>IFERROR(+VLOOKUP(G17,Lookup!A:B,2,FALSE),"")</f>
        <v/>
      </c>
      <c r="I17" s="160"/>
      <c r="J17" s="166"/>
      <c r="K17" s="90"/>
      <c r="L17" s="160"/>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90"/>
      <c r="AL17" s="89"/>
      <c r="AM17" s="89"/>
      <c r="AN17" s="67" t="str">
        <f t="shared" si="4"/>
        <v/>
      </c>
      <c r="AO17" s="105" t="str">
        <f>IFERROR(+VLOOKUP(AN17,Lookup!A:B,2,FALSE),"")</f>
        <v/>
      </c>
      <c r="AP17" s="179"/>
    </row>
    <row r="18" spans="1:55" ht="30" customHeight="1">
      <c r="A18" s="111" t="s">
        <v>239</v>
      </c>
      <c r="B18" s="88" cm="1">
        <f t="array" aca="1" ref="B18" ca="1">IF(INDIRECT(ADDRESS(ROW()-1,COLUMN()))=ROW(),1,INDIRECT(ADDRESS(ROW()-1,COLUMN()))+1)</f>
        <v>1</v>
      </c>
      <c r="C18" s="96"/>
      <c r="D18" s="242"/>
      <c r="E18" s="89"/>
      <c r="F18" s="89"/>
      <c r="G18" s="82" t="str">
        <f t="shared" si="3"/>
        <v/>
      </c>
      <c r="H18" s="84" t="str">
        <f>IFERROR(+VLOOKUP(G18,Lookup!A:B,2,FALSE),"")</f>
        <v/>
      </c>
      <c r="I18" s="160"/>
      <c r="J18" s="90"/>
      <c r="K18" s="90"/>
      <c r="L18" s="160" t="str">
        <f t="shared" si="0"/>
        <v/>
      </c>
      <c r="M18" s="167" t="str">
        <f t="shared" ref="M18:V21" si="6">IF(IF($L18=M$3,$L18,"")&lt;&gt;"",CONCATENATE(IF($L18=M$3,$A18,""),","),"")</f>
        <v/>
      </c>
      <c r="N18" s="167" t="str">
        <f t="shared" si="6"/>
        <v/>
      </c>
      <c r="O18" s="167" t="str">
        <f t="shared" si="6"/>
        <v/>
      </c>
      <c r="P18" s="167" t="str">
        <f t="shared" si="6"/>
        <v/>
      </c>
      <c r="Q18" s="167" t="str">
        <f t="shared" si="6"/>
        <v/>
      </c>
      <c r="R18" s="167" t="str">
        <f t="shared" si="6"/>
        <v/>
      </c>
      <c r="S18" s="167" t="str">
        <f t="shared" si="6"/>
        <v/>
      </c>
      <c r="T18" s="167" t="str">
        <f t="shared" si="6"/>
        <v/>
      </c>
      <c r="U18" s="167" t="str">
        <f t="shared" si="6"/>
        <v/>
      </c>
      <c r="V18" s="167" t="str">
        <f t="shared" si="6"/>
        <v/>
      </c>
      <c r="W18" s="167" t="str">
        <f t="shared" ref="W18:AJ21" si="7">IF(IF($L18=W$3,$L18,"")&lt;&gt;"",CONCATENATE(IF($L18=W$3,$A18,""),","),"")</f>
        <v/>
      </c>
      <c r="X18" s="167" t="str">
        <f t="shared" si="7"/>
        <v/>
      </c>
      <c r="Y18" s="167" t="str">
        <f t="shared" si="7"/>
        <v/>
      </c>
      <c r="Z18" s="167" t="str">
        <f t="shared" si="7"/>
        <v/>
      </c>
      <c r="AA18" s="167" t="str">
        <f t="shared" si="7"/>
        <v/>
      </c>
      <c r="AB18" s="167" t="str">
        <f t="shared" si="7"/>
        <v/>
      </c>
      <c r="AC18" s="167" t="str">
        <f t="shared" si="7"/>
        <v/>
      </c>
      <c r="AD18" s="167" t="str">
        <f t="shared" si="7"/>
        <v/>
      </c>
      <c r="AE18" s="167" t="str">
        <f t="shared" si="7"/>
        <v/>
      </c>
      <c r="AF18" s="167" t="str">
        <f t="shared" si="7"/>
        <v/>
      </c>
      <c r="AG18" s="167" t="str">
        <f t="shared" si="7"/>
        <v/>
      </c>
      <c r="AH18" s="167" t="str">
        <f t="shared" si="7"/>
        <v/>
      </c>
      <c r="AI18" s="167" t="str">
        <f t="shared" si="7"/>
        <v/>
      </c>
      <c r="AJ18" s="167" t="str">
        <f t="shared" si="7"/>
        <v/>
      </c>
      <c r="AK18" s="90"/>
      <c r="AL18" s="171"/>
      <c r="AM18" s="171"/>
      <c r="AN18" s="67" t="str">
        <f t="shared" si="4"/>
        <v/>
      </c>
      <c r="AO18" s="105" t="str">
        <f>IFERROR(+VLOOKUP(AN18,Lookup!A:B,2,FALSE),"")</f>
        <v/>
      </c>
      <c r="AP18" s="180"/>
      <c r="AQ18" s="35"/>
      <c r="AR18" s="35"/>
      <c r="AS18" s="35"/>
    </row>
    <row r="19" spans="1:55" ht="30" customHeight="1">
      <c r="A19" s="111" t="s">
        <v>240</v>
      </c>
      <c r="B19" s="88" cm="1">
        <f t="array" aca="1" ref="B19" ca="1">IF(INDIRECT(ADDRESS(ROW()-1,COLUMN()))=ROW(),1,INDIRECT(ADDRESS(ROW()-1,COLUMN()))+1)</f>
        <v>2</v>
      </c>
      <c r="C19" s="92"/>
      <c r="D19" s="242"/>
      <c r="E19" s="89"/>
      <c r="F19" s="89"/>
      <c r="G19" s="82" t="str">
        <f t="shared" si="3"/>
        <v/>
      </c>
      <c r="H19" s="84" t="str">
        <f>IFERROR(+VLOOKUP(G19,Lookup!A:B,2,FALSE),"")</f>
        <v/>
      </c>
      <c r="I19" s="160"/>
      <c r="J19" s="90"/>
      <c r="K19" s="90"/>
      <c r="L19" s="160" t="str">
        <f t="shared" si="0"/>
        <v/>
      </c>
      <c r="M19" s="167" t="str">
        <f t="shared" si="6"/>
        <v/>
      </c>
      <c r="N19" s="167" t="str">
        <f t="shared" si="6"/>
        <v/>
      </c>
      <c r="O19" s="167" t="str">
        <f t="shared" si="6"/>
        <v/>
      </c>
      <c r="P19" s="167" t="str">
        <f t="shared" si="6"/>
        <v/>
      </c>
      <c r="Q19" s="167" t="str">
        <f t="shared" si="6"/>
        <v/>
      </c>
      <c r="R19" s="167" t="str">
        <f t="shared" si="6"/>
        <v/>
      </c>
      <c r="S19" s="167" t="str">
        <f t="shared" si="6"/>
        <v/>
      </c>
      <c r="T19" s="167" t="str">
        <f t="shared" si="6"/>
        <v/>
      </c>
      <c r="U19" s="167" t="str">
        <f t="shared" si="6"/>
        <v/>
      </c>
      <c r="V19" s="167" t="str">
        <f t="shared" si="6"/>
        <v/>
      </c>
      <c r="W19" s="167" t="str">
        <f t="shared" si="7"/>
        <v/>
      </c>
      <c r="X19" s="167" t="str">
        <f t="shared" si="7"/>
        <v/>
      </c>
      <c r="Y19" s="167" t="str">
        <f t="shared" si="7"/>
        <v/>
      </c>
      <c r="Z19" s="167" t="str">
        <f t="shared" si="7"/>
        <v/>
      </c>
      <c r="AA19" s="167" t="str">
        <f t="shared" si="7"/>
        <v/>
      </c>
      <c r="AB19" s="167" t="str">
        <f t="shared" si="7"/>
        <v/>
      </c>
      <c r="AC19" s="167" t="str">
        <f t="shared" si="7"/>
        <v/>
      </c>
      <c r="AD19" s="167" t="str">
        <f t="shared" si="7"/>
        <v/>
      </c>
      <c r="AE19" s="167" t="str">
        <f t="shared" si="7"/>
        <v/>
      </c>
      <c r="AF19" s="167" t="str">
        <f t="shared" si="7"/>
        <v/>
      </c>
      <c r="AG19" s="167" t="str">
        <f t="shared" si="7"/>
        <v/>
      </c>
      <c r="AH19" s="167" t="str">
        <f t="shared" si="7"/>
        <v/>
      </c>
      <c r="AI19" s="167" t="str">
        <f t="shared" si="7"/>
        <v/>
      </c>
      <c r="AJ19" s="167" t="str">
        <f t="shared" si="7"/>
        <v/>
      </c>
      <c r="AK19" s="90"/>
      <c r="AL19" s="171"/>
      <c r="AM19" s="171"/>
      <c r="AN19" s="67" t="str">
        <f t="shared" si="4"/>
        <v/>
      </c>
      <c r="AO19" s="105" t="str">
        <f>IFERROR(+VLOOKUP(AN19,Lookup!A:B,2,FALSE),"")</f>
        <v/>
      </c>
      <c r="AP19" s="179"/>
    </row>
    <row r="20" spans="1:55" ht="30" customHeight="1">
      <c r="A20" s="111" t="s">
        <v>241</v>
      </c>
      <c r="B20" s="88" cm="1">
        <f t="array" aca="1" ref="B20" ca="1">IF(INDIRECT(ADDRESS(ROW()-1,COLUMN()))=ROW(),1,INDIRECT(ADDRESS(ROW()-1,COLUMN()))+1)</f>
        <v>3</v>
      </c>
      <c r="C20" s="92"/>
      <c r="D20" s="242"/>
      <c r="E20" s="89"/>
      <c r="F20" s="89"/>
      <c r="G20" s="82" t="str">
        <f t="shared" si="3"/>
        <v/>
      </c>
      <c r="H20" s="84" t="str">
        <f>IFERROR(+VLOOKUP(G20,Lookup!A:B,2,FALSE),"")</f>
        <v/>
      </c>
      <c r="I20" s="160"/>
      <c r="J20" s="166"/>
      <c r="K20" s="90"/>
      <c r="L20" s="160" t="str">
        <f t="shared" si="0"/>
        <v/>
      </c>
      <c r="M20" s="167" t="str">
        <f t="shared" si="6"/>
        <v/>
      </c>
      <c r="N20" s="167" t="str">
        <f t="shared" si="6"/>
        <v/>
      </c>
      <c r="O20" s="167" t="str">
        <f t="shared" si="6"/>
        <v/>
      </c>
      <c r="P20" s="167" t="str">
        <f t="shared" si="6"/>
        <v/>
      </c>
      <c r="Q20" s="167" t="str">
        <f t="shared" si="6"/>
        <v/>
      </c>
      <c r="R20" s="167" t="str">
        <f t="shared" si="6"/>
        <v/>
      </c>
      <c r="S20" s="167" t="str">
        <f t="shared" si="6"/>
        <v/>
      </c>
      <c r="T20" s="167" t="str">
        <f t="shared" si="6"/>
        <v/>
      </c>
      <c r="U20" s="167" t="str">
        <f t="shared" si="6"/>
        <v/>
      </c>
      <c r="V20" s="167" t="str">
        <f t="shared" si="6"/>
        <v/>
      </c>
      <c r="W20" s="167" t="str">
        <f t="shared" si="7"/>
        <v/>
      </c>
      <c r="X20" s="167" t="str">
        <f t="shared" si="7"/>
        <v/>
      </c>
      <c r="Y20" s="167" t="str">
        <f t="shared" si="7"/>
        <v/>
      </c>
      <c r="Z20" s="167" t="str">
        <f t="shared" si="7"/>
        <v/>
      </c>
      <c r="AA20" s="167" t="str">
        <f t="shared" si="7"/>
        <v/>
      </c>
      <c r="AB20" s="167" t="str">
        <f t="shared" si="7"/>
        <v/>
      </c>
      <c r="AC20" s="167" t="str">
        <f t="shared" si="7"/>
        <v/>
      </c>
      <c r="AD20" s="167" t="str">
        <f t="shared" si="7"/>
        <v/>
      </c>
      <c r="AE20" s="167" t="str">
        <f t="shared" si="7"/>
        <v/>
      </c>
      <c r="AF20" s="167" t="str">
        <f t="shared" si="7"/>
        <v/>
      </c>
      <c r="AG20" s="167" t="str">
        <f t="shared" si="7"/>
        <v/>
      </c>
      <c r="AH20" s="167" t="str">
        <f t="shared" si="7"/>
        <v/>
      </c>
      <c r="AI20" s="167" t="str">
        <f t="shared" si="7"/>
        <v/>
      </c>
      <c r="AJ20" s="167" t="str">
        <f t="shared" si="7"/>
        <v/>
      </c>
      <c r="AK20" s="90"/>
      <c r="AL20" s="171"/>
      <c r="AM20" s="171"/>
      <c r="AN20" s="67" t="str">
        <f t="shared" si="4"/>
        <v/>
      </c>
      <c r="AO20" s="105" t="str">
        <f>IFERROR(+VLOOKUP(AN20,Lookup!A:B,2,FALSE),"")</f>
        <v/>
      </c>
      <c r="AP20" s="179"/>
    </row>
    <row r="21" spans="1:55" ht="30" customHeight="1">
      <c r="A21" s="111" t="s">
        <v>242</v>
      </c>
      <c r="B21" s="88" cm="1">
        <f t="array" aca="1" ref="B21" ca="1">IF(INDIRECT(ADDRESS(ROW()-1,COLUMN()))=ROW(),1,INDIRECT(ADDRESS(ROW()-1,COLUMN()))+1)</f>
        <v>4</v>
      </c>
      <c r="C21" s="92"/>
      <c r="D21" s="242"/>
      <c r="E21" s="89"/>
      <c r="F21" s="89"/>
      <c r="G21" s="82" t="str">
        <f t="shared" si="3"/>
        <v/>
      </c>
      <c r="H21" s="84" t="str">
        <f>IFERROR(+VLOOKUP(G21,Lookup!A:B,2,FALSE),"")</f>
        <v/>
      </c>
      <c r="I21" s="160"/>
      <c r="J21" s="90"/>
      <c r="K21" s="90"/>
      <c r="L21" s="160" t="str">
        <f t="shared" si="0"/>
        <v/>
      </c>
      <c r="M21" s="167" t="str">
        <f t="shared" si="6"/>
        <v/>
      </c>
      <c r="N21" s="167" t="str">
        <f t="shared" si="6"/>
        <v/>
      </c>
      <c r="O21" s="167" t="str">
        <f t="shared" si="6"/>
        <v/>
      </c>
      <c r="P21" s="167" t="str">
        <f t="shared" si="6"/>
        <v/>
      </c>
      <c r="Q21" s="167" t="str">
        <f t="shared" si="6"/>
        <v/>
      </c>
      <c r="R21" s="167" t="str">
        <f t="shared" si="6"/>
        <v/>
      </c>
      <c r="S21" s="167" t="str">
        <f t="shared" si="6"/>
        <v/>
      </c>
      <c r="T21" s="167" t="str">
        <f t="shared" si="6"/>
        <v/>
      </c>
      <c r="U21" s="167" t="str">
        <f t="shared" si="6"/>
        <v/>
      </c>
      <c r="V21" s="167" t="str">
        <f t="shared" si="6"/>
        <v/>
      </c>
      <c r="W21" s="167" t="str">
        <f t="shared" si="7"/>
        <v/>
      </c>
      <c r="X21" s="167" t="str">
        <f t="shared" si="7"/>
        <v/>
      </c>
      <c r="Y21" s="167" t="str">
        <f t="shared" si="7"/>
        <v/>
      </c>
      <c r="Z21" s="167" t="str">
        <f t="shared" si="7"/>
        <v/>
      </c>
      <c r="AA21" s="167" t="str">
        <f t="shared" si="7"/>
        <v/>
      </c>
      <c r="AB21" s="167" t="str">
        <f t="shared" si="7"/>
        <v/>
      </c>
      <c r="AC21" s="167" t="str">
        <f t="shared" si="7"/>
        <v/>
      </c>
      <c r="AD21" s="167" t="str">
        <f t="shared" si="7"/>
        <v/>
      </c>
      <c r="AE21" s="167" t="str">
        <f t="shared" si="7"/>
        <v/>
      </c>
      <c r="AF21" s="167" t="str">
        <f t="shared" si="7"/>
        <v/>
      </c>
      <c r="AG21" s="167" t="str">
        <f t="shared" si="7"/>
        <v/>
      </c>
      <c r="AH21" s="167" t="str">
        <f t="shared" si="7"/>
        <v/>
      </c>
      <c r="AI21" s="167" t="str">
        <f t="shared" si="7"/>
        <v/>
      </c>
      <c r="AJ21" s="167" t="str">
        <f t="shared" si="7"/>
        <v/>
      </c>
      <c r="AK21" s="90"/>
      <c r="AL21" s="171"/>
      <c r="AM21" s="171"/>
      <c r="AN21" s="67" t="str">
        <f t="shared" si="4"/>
        <v/>
      </c>
      <c r="AO21" s="105" t="str">
        <f>IFERROR(+VLOOKUP(AN21,Lookup!A:B,2,FALSE),"")</f>
        <v/>
      </c>
      <c r="AP21" s="179"/>
    </row>
    <row r="22" spans="1:55" s="139" customFormat="1" ht="30" customHeight="1">
      <c r="A22" s="137" t="s">
        <v>378</v>
      </c>
      <c r="B22" s="137"/>
      <c r="C22" s="137"/>
      <c r="D22" s="161"/>
      <c r="E22" s="161"/>
      <c r="F22" s="161"/>
      <c r="G22" s="137" t="str">
        <f t="shared" si="3"/>
        <v/>
      </c>
      <c r="H22" s="137" t="str">
        <f>IFERROR(+VLOOKUP(G22,Lookup!A:B,2,FALSE),"")</f>
        <v/>
      </c>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75"/>
      <c r="AO22" s="176"/>
      <c r="AP22" s="181"/>
      <c r="AQ22" s="138"/>
      <c r="AR22" s="138"/>
      <c r="AS22" s="138"/>
      <c r="AT22" s="138"/>
      <c r="AU22" s="138"/>
      <c r="AV22" s="138"/>
      <c r="AW22" s="138"/>
      <c r="AX22" s="138"/>
      <c r="AY22" s="138"/>
      <c r="AZ22" s="138"/>
      <c r="BA22" s="138"/>
      <c r="BB22" s="138"/>
      <c r="BC22" s="138"/>
    </row>
    <row r="23" spans="1:55" ht="137.25" customHeight="1">
      <c r="A23" s="87" t="s">
        <v>243</v>
      </c>
      <c r="B23" s="88" cm="1">
        <f t="array" aca="1" ref="B23" ca="1">IF(INDIRECT(ADDRESS(ROW()-1,COLUMN()))=ROW(),1,INDIRECT(ADDRESS(ROW()-1,COLUMN()))+1)</f>
        <v>1</v>
      </c>
      <c r="C23" s="96" t="s">
        <v>282</v>
      </c>
      <c r="D23" s="241" t="s">
        <v>283</v>
      </c>
      <c r="E23" s="89"/>
      <c r="F23" s="89"/>
      <c r="G23" s="82" t="str">
        <f t="shared" si="3"/>
        <v/>
      </c>
      <c r="H23" s="84" t="str">
        <f>IFERROR(+VLOOKUP(G23,Lookup!A:B,2,FALSE),"")</f>
        <v/>
      </c>
      <c r="I23" s="160"/>
      <c r="J23" s="166" t="s">
        <v>298</v>
      </c>
      <c r="K23" s="90"/>
      <c r="L23" s="160" t="str">
        <f t="shared" si="0"/>
        <v/>
      </c>
      <c r="M23" s="167" t="str">
        <f t="shared" ref="M23:V26" si="8">IF(IF($L23=M$3,$L23,"")&lt;&gt;"",CONCATENATE(IF($L23=M$3,$A23,""),","),"")</f>
        <v/>
      </c>
      <c r="N23" s="167" t="str">
        <f t="shared" si="8"/>
        <v/>
      </c>
      <c r="O23" s="167" t="str">
        <f t="shared" si="8"/>
        <v/>
      </c>
      <c r="P23" s="167" t="str">
        <f t="shared" si="8"/>
        <v/>
      </c>
      <c r="Q23" s="167" t="str">
        <f t="shared" si="8"/>
        <v/>
      </c>
      <c r="R23" s="167" t="str">
        <f t="shared" si="8"/>
        <v/>
      </c>
      <c r="S23" s="167" t="str">
        <f t="shared" si="8"/>
        <v/>
      </c>
      <c r="T23" s="167" t="str">
        <f t="shared" si="8"/>
        <v/>
      </c>
      <c r="U23" s="167" t="str">
        <f t="shared" si="8"/>
        <v/>
      </c>
      <c r="V23" s="167" t="str">
        <f t="shared" si="8"/>
        <v/>
      </c>
      <c r="W23" s="167" t="str">
        <f t="shared" ref="W23:AJ26" si="9">IF(IF($L23=W$3,$L23,"")&lt;&gt;"",CONCATENATE(IF($L23=W$3,$A23,""),","),"")</f>
        <v/>
      </c>
      <c r="X23" s="167" t="str">
        <f t="shared" si="9"/>
        <v/>
      </c>
      <c r="Y23" s="167" t="str">
        <f t="shared" si="9"/>
        <v/>
      </c>
      <c r="Z23" s="167" t="str">
        <f t="shared" si="9"/>
        <v/>
      </c>
      <c r="AA23" s="167" t="str">
        <f t="shared" si="9"/>
        <v/>
      </c>
      <c r="AB23" s="167" t="str">
        <f t="shared" si="9"/>
        <v/>
      </c>
      <c r="AC23" s="167" t="str">
        <f t="shared" si="9"/>
        <v/>
      </c>
      <c r="AD23" s="167" t="str">
        <f t="shared" si="9"/>
        <v/>
      </c>
      <c r="AE23" s="167" t="str">
        <f t="shared" si="9"/>
        <v/>
      </c>
      <c r="AF23" s="167" t="str">
        <f t="shared" si="9"/>
        <v/>
      </c>
      <c r="AG23" s="167" t="str">
        <f t="shared" si="9"/>
        <v/>
      </c>
      <c r="AH23" s="167" t="str">
        <f t="shared" si="9"/>
        <v/>
      </c>
      <c r="AI23" s="167" t="str">
        <f t="shared" si="9"/>
        <v/>
      </c>
      <c r="AJ23" s="167" t="str">
        <f t="shared" si="9"/>
        <v/>
      </c>
      <c r="AK23" s="171"/>
      <c r="AL23" s="89"/>
      <c r="AM23" s="89"/>
      <c r="AN23" s="67" t="str">
        <f>IFERROR(ROUND(IF(AM23&gt;0,SQRT(+AL23*AM23),""),1),"")</f>
        <v/>
      </c>
      <c r="AO23" s="105" t="str">
        <f>IFERROR(+VLOOKUP(AN23,Lookup!A:B,2,FALSE),"")</f>
        <v/>
      </c>
      <c r="AP23" s="180"/>
      <c r="AQ23" s="35"/>
      <c r="AR23" s="35"/>
      <c r="AS23" s="35"/>
    </row>
    <row r="24" spans="1:55" ht="137.25" customHeight="1">
      <c r="A24" s="87" t="s">
        <v>244</v>
      </c>
      <c r="B24" s="88" cm="1">
        <f t="array" aca="1" ref="B24" ca="1">IF(INDIRECT(ADDRESS(ROW()-1,COLUMN()))=ROW(),1,INDIRECT(ADDRESS(ROW()-1,COLUMN()))+1)</f>
        <v>2</v>
      </c>
      <c r="C24" s="92" t="s">
        <v>284</v>
      </c>
      <c r="D24" s="241" t="s">
        <v>287</v>
      </c>
      <c r="E24" s="89"/>
      <c r="F24" s="89"/>
      <c r="G24" s="82" t="str">
        <f t="shared" si="3"/>
        <v/>
      </c>
      <c r="H24" s="84" t="str">
        <f>IFERROR(+VLOOKUP(G24,Lookup!A:B,2,FALSE),"")</f>
        <v/>
      </c>
      <c r="I24" s="160"/>
      <c r="J24" s="166" t="s">
        <v>299</v>
      </c>
      <c r="K24" s="90"/>
      <c r="L24" s="160" t="str">
        <f t="shared" si="0"/>
        <v/>
      </c>
      <c r="M24" s="167" t="str">
        <f t="shared" si="8"/>
        <v/>
      </c>
      <c r="N24" s="167" t="str">
        <f t="shared" si="8"/>
        <v/>
      </c>
      <c r="O24" s="167" t="str">
        <f t="shared" si="8"/>
        <v/>
      </c>
      <c r="P24" s="167" t="str">
        <f t="shared" si="8"/>
        <v/>
      </c>
      <c r="Q24" s="167" t="str">
        <f t="shared" si="8"/>
        <v/>
      </c>
      <c r="R24" s="167" t="str">
        <f t="shared" si="8"/>
        <v/>
      </c>
      <c r="S24" s="167" t="str">
        <f t="shared" si="8"/>
        <v/>
      </c>
      <c r="T24" s="167" t="str">
        <f t="shared" si="8"/>
        <v/>
      </c>
      <c r="U24" s="167" t="str">
        <f t="shared" si="8"/>
        <v/>
      </c>
      <c r="V24" s="167" t="str">
        <f t="shared" si="8"/>
        <v/>
      </c>
      <c r="W24" s="167" t="str">
        <f t="shared" si="9"/>
        <v/>
      </c>
      <c r="X24" s="167" t="str">
        <f t="shared" si="9"/>
        <v/>
      </c>
      <c r="Y24" s="167" t="str">
        <f t="shared" si="9"/>
        <v/>
      </c>
      <c r="Z24" s="167" t="str">
        <f t="shared" si="9"/>
        <v/>
      </c>
      <c r="AA24" s="167" t="str">
        <f t="shared" si="9"/>
        <v/>
      </c>
      <c r="AB24" s="167" t="str">
        <f t="shared" si="9"/>
        <v/>
      </c>
      <c r="AC24" s="167" t="str">
        <f t="shared" si="9"/>
        <v/>
      </c>
      <c r="AD24" s="167" t="str">
        <f t="shared" si="9"/>
        <v/>
      </c>
      <c r="AE24" s="167" t="str">
        <f t="shared" si="9"/>
        <v/>
      </c>
      <c r="AF24" s="167" t="str">
        <f t="shared" si="9"/>
        <v/>
      </c>
      <c r="AG24" s="167" t="str">
        <f t="shared" si="9"/>
        <v/>
      </c>
      <c r="AH24" s="167" t="str">
        <f t="shared" si="9"/>
        <v/>
      </c>
      <c r="AI24" s="167" t="str">
        <f t="shared" si="9"/>
        <v/>
      </c>
      <c r="AJ24" s="167" t="str">
        <f t="shared" si="9"/>
        <v/>
      </c>
      <c r="AK24" s="171"/>
      <c r="AL24" s="171"/>
      <c r="AM24" s="171"/>
      <c r="AN24" s="67" t="str">
        <f t="shared" ref="AN24:AN26" si="10">IFERROR(ROUND(IF(AM24&gt;0,SQRT(+AL24*AM24),""),1),"")</f>
        <v/>
      </c>
      <c r="AO24" s="105" t="str">
        <f>IFERROR(+VLOOKUP(AN24,Lookup!A:B,2,FALSE),"")</f>
        <v/>
      </c>
      <c r="AP24" s="179"/>
    </row>
    <row r="25" spans="1:55" ht="138" customHeight="1">
      <c r="A25" s="87" t="s">
        <v>245</v>
      </c>
      <c r="B25" s="88" cm="1">
        <f t="array" aca="1" ref="B25" ca="1">IF(INDIRECT(ADDRESS(ROW()-1,COLUMN()))=ROW(),1,INDIRECT(ADDRESS(ROW()-1,COLUMN()))+1)</f>
        <v>3</v>
      </c>
      <c r="C25" s="92" t="s">
        <v>385</v>
      </c>
      <c r="D25" s="241" t="s">
        <v>286</v>
      </c>
      <c r="E25" s="89"/>
      <c r="F25" s="89"/>
      <c r="G25" s="82" t="str">
        <f t="shared" si="3"/>
        <v/>
      </c>
      <c r="H25" s="84" t="str">
        <f>IFERROR(+VLOOKUP(G25,Lookup!A:B,2,FALSE),"")</f>
        <v/>
      </c>
      <c r="I25" s="160"/>
      <c r="J25" s="166" t="s">
        <v>299</v>
      </c>
      <c r="K25" s="90"/>
      <c r="L25" s="160" t="str">
        <f t="shared" si="0"/>
        <v/>
      </c>
      <c r="M25" s="167" t="str">
        <f t="shared" si="8"/>
        <v/>
      </c>
      <c r="N25" s="167" t="str">
        <f t="shared" si="8"/>
        <v/>
      </c>
      <c r="O25" s="167" t="str">
        <f t="shared" si="8"/>
        <v/>
      </c>
      <c r="P25" s="167" t="str">
        <f t="shared" si="8"/>
        <v/>
      </c>
      <c r="Q25" s="167" t="str">
        <f t="shared" si="8"/>
        <v/>
      </c>
      <c r="R25" s="167" t="str">
        <f t="shared" si="8"/>
        <v/>
      </c>
      <c r="S25" s="167" t="str">
        <f t="shared" si="8"/>
        <v/>
      </c>
      <c r="T25" s="167" t="str">
        <f t="shared" si="8"/>
        <v/>
      </c>
      <c r="U25" s="167" t="str">
        <f t="shared" si="8"/>
        <v/>
      </c>
      <c r="V25" s="167" t="str">
        <f t="shared" si="8"/>
        <v/>
      </c>
      <c r="W25" s="167" t="str">
        <f t="shared" si="9"/>
        <v/>
      </c>
      <c r="X25" s="167" t="str">
        <f t="shared" si="9"/>
        <v/>
      </c>
      <c r="Y25" s="167" t="str">
        <f t="shared" si="9"/>
        <v/>
      </c>
      <c r="Z25" s="167" t="str">
        <f t="shared" si="9"/>
        <v/>
      </c>
      <c r="AA25" s="167" t="str">
        <f t="shared" si="9"/>
        <v/>
      </c>
      <c r="AB25" s="167" t="str">
        <f t="shared" si="9"/>
        <v/>
      </c>
      <c r="AC25" s="167" t="str">
        <f t="shared" si="9"/>
        <v/>
      </c>
      <c r="AD25" s="167" t="str">
        <f t="shared" si="9"/>
        <v/>
      </c>
      <c r="AE25" s="167" t="str">
        <f t="shared" si="9"/>
        <v/>
      </c>
      <c r="AF25" s="167" t="str">
        <f t="shared" si="9"/>
        <v/>
      </c>
      <c r="AG25" s="167" t="str">
        <f t="shared" si="9"/>
        <v/>
      </c>
      <c r="AH25" s="167" t="str">
        <f t="shared" si="9"/>
        <v/>
      </c>
      <c r="AI25" s="167" t="str">
        <f t="shared" si="9"/>
        <v/>
      </c>
      <c r="AJ25" s="167" t="str">
        <f t="shared" si="9"/>
        <v/>
      </c>
      <c r="AK25" s="171"/>
      <c r="AL25" s="171"/>
      <c r="AM25" s="171"/>
      <c r="AN25" s="67" t="str">
        <f t="shared" si="10"/>
        <v/>
      </c>
      <c r="AO25" s="105" t="str">
        <f>IFERROR(+VLOOKUP(AN25,Lookup!A:B,2,FALSE),"")</f>
        <v/>
      </c>
      <c r="AP25" s="179"/>
    </row>
    <row r="26" spans="1:55" ht="138" customHeight="1">
      <c r="A26" s="87" t="s">
        <v>246</v>
      </c>
      <c r="B26" s="88" cm="1">
        <f t="array" aca="1" ref="B26" ca="1">IF(INDIRECT(ADDRESS(ROW()-1,COLUMN()))=ROW(),1,INDIRECT(ADDRESS(ROW()-1,COLUMN()))+1)</f>
        <v>4</v>
      </c>
      <c r="C26" s="92" t="s">
        <v>285</v>
      </c>
      <c r="D26" s="241" t="s">
        <v>288</v>
      </c>
      <c r="E26" s="89"/>
      <c r="F26" s="89"/>
      <c r="G26" s="82" t="str">
        <f t="shared" si="3"/>
        <v/>
      </c>
      <c r="H26" s="84" t="str">
        <f>IFERROR(+VLOOKUP(G26,Lookup!A:B,2,FALSE),"")</f>
        <v/>
      </c>
      <c r="I26" s="160"/>
      <c r="J26" s="166" t="s">
        <v>299</v>
      </c>
      <c r="K26" s="90"/>
      <c r="L26" s="160" t="str">
        <f t="shared" si="0"/>
        <v/>
      </c>
      <c r="M26" s="167" t="str">
        <f t="shared" si="8"/>
        <v/>
      </c>
      <c r="N26" s="167" t="str">
        <f t="shared" si="8"/>
        <v/>
      </c>
      <c r="O26" s="167" t="str">
        <f t="shared" si="8"/>
        <v/>
      </c>
      <c r="P26" s="167" t="str">
        <f t="shared" si="8"/>
        <v/>
      </c>
      <c r="Q26" s="167" t="str">
        <f t="shared" si="8"/>
        <v/>
      </c>
      <c r="R26" s="167" t="str">
        <f t="shared" si="8"/>
        <v/>
      </c>
      <c r="S26" s="167" t="str">
        <f t="shared" si="8"/>
        <v/>
      </c>
      <c r="T26" s="167" t="str">
        <f t="shared" si="8"/>
        <v/>
      </c>
      <c r="U26" s="167" t="str">
        <f t="shared" si="8"/>
        <v/>
      </c>
      <c r="V26" s="167" t="str">
        <f t="shared" si="8"/>
        <v/>
      </c>
      <c r="W26" s="167" t="str">
        <f t="shared" si="9"/>
        <v/>
      </c>
      <c r="X26" s="167" t="str">
        <f t="shared" si="9"/>
        <v/>
      </c>
      <c r="Y26" s="167" t="str">
        <f t="shared" si="9"/>
        <v/>
      </c>
      <c r="Z26" s="167" t="str">
        <f t="shared" si="9"/>
        <v/>
      </c>
      <c r="AA26" s="167" t="str">
        <f t="shared" si="9"/>
        <v/>
      </c>
      <c r="AB26" s="167" t="str">
        <f t="shared" si="9"/>
        <v/>
      </c>
      <c r="AC26" s="167" t="str">
        <f t="shared" si="9"/>
        <v/>
      </c>
      <c r="AD26" s="167" t="str">
        <f t="shared" si="9"/>
        <v/>
      </c>
      <c r="AE26" s="167" t="str">
        <f t="shared" si="9"/>
        <v/>
      </c>
      <c r="AF26" s="167" t="str">
        <f t="shared" si="9"/>
        <v/>
      </c>
      <c r="AG26" s="167" t="str">
        <f t="shared" si="9"/>
        <v/>
      </c>
      <c r="AH26" s="167" t="str">
        <f t="shared" si="9"/>
        <v/>
      </c>
      <c r="AI26" s="167" t="str">
        <f t="shared" si="9"/>
        <v/>
      </c>
      <c r="AJ26" s="167" t="str">
        <f t="shared" si="9"/>
        <v/>
      </c>
      <c r="AK26" s="171"/>
      <c r="AL26" s="171"/>
      <c r="AM26" s="171"/>
      <c r="AN26" s="67" t="str">
        <f t="shared" si="10"/>
        <v/>
      </c>
      <c r="AO26" s="105" t="str">
        <f>IFERROR(+VLOOKUP(AN26,Lookup!A:B,2,FALSE),"")</f>
        <v/>
      </c>
      <c r="AP26" s="179"/>
    </row>
    <row r="27" spans="1:55" ht="30" customHeight="1">
      <c r="A27" s="87"/>
      <c r="B27" s="88"/>
      <c r="C27" s="78" t="s">
        <v>336</v>
      </c>
      <c r="D27" s="243"/>
      <c r="E27" s="77"/>
      <c r="F27" s="77"/>
      <c r="G27" s="142" t="e">
        <f>AVERAGE(G23:G26)</f>
        <v>#DIV/0!</v>
      </c>
      <c r="H27" s="84" t="str">
        <f>IFERROR(+VLOOKUP(G27,Lookup!A:B,2,FALSE),"")</f>
        <v/>
      </c>
      <c r="I27" s="162"/>
      <c r="J27" s="85"/>
      <c r="K27" s="85"/>
      <c r="L27" s="16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86"/>
      <c r="AL27" s="173"/>
      <c r="AM27" s="173"/>
      <c r="AN27" s="174" t="e">
        <f>AVERAGE(AN23:AN26)</f>
        <v>#DIV/0!</v>
      </c>
      <c r="AO27" s="105" t="str">
        <f>IFERROR(+VLOOKUP(AN27,Lookup!A:B,2,FALSE),"")</f>
        <v/>
      </c>
      <c r="AP27" s="179"/>
    </row>
    <row r="28" spans="1:55" ht="30" customHeight="1">
      <c r="A28" s="91" t="s">
        <v>247</v>
      </c>
      <c r="B28" s="88" cm="1">
        <f t="array" aca="1" ref="B28" ca="1">IF(INDIRECT(ADDRESS(ROW()-1,COLUMN()))=ROW(),1,INDIRECT(ADDRESS(ROW()-1,COLUMN()))+1)</f>
        <v>1</v>
      </c>
      <c r="C28" s="92"/>
      <c r="D28" s="242"/>
      <c r="E28" s="89"/>
      <c r="F28" s="89"/>
      <c r="G28" s="82" t="str">
        <f t="shared" si="3"/>
        <v/>
      </c>
      <c r="H28" s="84" t="str">
        <f>IFERROR(+VLOOKUP(G28,Lookup!A:B,2,FALSE),"")</f>
        <v/>
      </c>
      <c r="I28" s="160"/>
      <c r="J28" s="90"/>
      <c r="K28" s="90"/>
      <c r="L28" s="160" t="str">
        <f t="shared" si="0"/>
        <v/>
      </c>
      <c r="M28" s="167" t="str">
        <f t="shared" ref="M28:V30" si="11">IF(IF($L28=M$3,$L28,"")&lt;&gt;"",CONCATENATE(IF($L28=M$3,$A28,""),","),"")</f>
        <v/>
      </c>
      <c r="N28" s="167" t="str">
        <f t="shared" si="11"/>
        <v/>
      </c>
      <c r="O28" s="167" t="str">
        <f t="shared" si="11"/>
        <v/>
      </c>
      <c r="P28" s="167" t="str">
        <f t="shared" si="11"/>
        <v/>
      </c>
      <c r="Q28" s="167" t="str">
        <f t="shared" si="11"/>
        <v/>
      </c>
      <c r="R28" s="167" t="str">
        <f t="shared" si="11"/>
        <v/>
      </c>
      <c r="S28" s="167" t="str">
        <f t="shared" si="11"/>
        <v/>
      </c>
      <c r="T28" s="167" t="str">
        <f t="shared" si="11"/>
        <v/>
      </c>
      <c r="U28" s="167" t="str">
        <f t="shared" si="11"/>
        <v/>
      </c>
      <c r="V28" s="167" t="str">
        <f t="shared" si="11"/>
        <v/>
      </c>
      <c r="W28" s="167" t="str">
        <f t="shared" ref="W28:AJ30" si="12">IF(IF($L28=W$3,$L28,"")&lt;&gt;"",CONCATENATE(IF($L28=W$3,$A28,""),","),"")</f>
        <v/>
      </c>
      <c r="X28" s="167" t="str">
        <f t="shared" si="12"/>
        <v/>
      </c>
      <c r="Y28" s="167" t="str">
        <f t="shared" si="12"/>
        <v/>
      </c>
      <c r="Z28" s="167" t="str">
        <f t="shared" si="12"/>
        <v/>
      </c>
      <c r="AA28" s="167" t="str">
        <f t="shared" si="12"/>
        <v/>
      </c>
      <c r="AB28" s="167" t="str">
        <f t="shared" si="12"/>
        <v/>
      </c>
      <c r="AC28" s="167" t="str">
        <f t="shared" si="12"/>
        <v/>
      </c>
      <c r="AD28" s="167" t="str">
        <f t="shared" si="12"/>
        <v/>
      </c>
      <c r="AE28" s="167" t="str">
        <f t="shared" si="12"/>
        <v/>
      </c>
      <c r="AF28" s="167" t="str">
        <f t="shared" si="12"/>
        <v/>
      </c>
      <c r="AG28" s="167" t="str">
        <f t="shared" si="12"/>
        <v/>
      </c>
      <c r="AH28" s="167" t="str">
        <f t="shared" si="12"/>
        <v/>
      </c>
      <c r="AI28" s="167" t="str">
        <f t="shared" si="12"/>
        <v/>
      </c>
      <c r="AJ28" s="167" t="str">
        <f t="shared" si="12"/>
        <v/>
      </c>
      <c r="AK28" s="171"/>
      <c r="AL28" s="171"/>
      <c r="AM28" s="171"/>
      <c r="AN28" s="67" t="str">
        <f t="shared" ref="AN28:AN39" si="13">IF(AM28&gt;0,SQRT(+AL28*AM28),"")</f>
        <v/>
      </c>
      <c r="AO28" s="107"/>
      <c r="AP28" s="180"/>
      <c r="AQ28" s="35"/>
      <c r="AR28" s="35"/>
      <c r="AS28" s="35"/>
    </row>
    <row r="29" spans="1:55" ht="30" customHeight="1">
      <c r="A29" s="91" t="s">
        <v>248</v>
      </c>
      <c r="B29" s="88" cm="1">
        <f t="array" aca="1" ref="B29" ca="1">IF(INDIRECT(ADDRESS(ROW()-1,COLUMN()))=ROW(),1,INDIRECT(ADDRESS(ROW()-1,COLUMN()))+1)</f>
        <v>2</v>
      </c>
      <c r="C29" s="92"/>
      <c r="D29" s="242"/>
      <c r="E29" s="89"/>
      <c r="F29" s="89"/>
      <c r="G29" s="82" t="str">
        <f t="shared" si="3"/>
        <v/>
      </c>
      <c r="H29" s="84" t="str">
        <f>IFERROR(+VLOOKUP(G29,Lookup!A:B,2,FALSE),"")</f>
        <v/>
      </c>
      <c r="I29" s="160"/>
      <c r="J29" s="90"/>
      <c r="K29" s="90"/>
      <c r="L29" s="160" t="str">
        <f t="shared" si="0"/>
        <v/>
      </c>
      <c r="M29" s="167" t="str">
        <f t="shared" si="11"/>
        <v/>
      </c>
      <c r="N29" s="167" t="str">
        <f t="shared" si="11"/>
        <v/>
      </c>
      <c r="O29" s="167" t="str">
        <f t="shared" si="11"/>
        <v/>
      </c>
      <c r="P29" s="167" t="str">
        <f t="shared" si="11"/>
        <v/>
      </c>
      <c r="Q29" s="167" t="str">
        <f t="shared" si="11"/>
        <v/>
      </c>
      <c r="R29" s="167" t="str">
        <f t="shared" si="11"/>
        <v/>
      </c>
      <c r="S29" s="167" t="str">
        <f t="shared" si="11"/>
        <v/>
      </c>
      <c r="T29" s="167" t="str">
        <f t="shared" si="11"/>
        <v/>
      </c>
      <c r="U29" s="167" t="str">
        <f t="shared" si="11"/>
        <v/>
      </c>
      <c r="V29" s="167" t="str">
        <f t="shared" si="11"/>
        <v/>
      </c>
      <c r="W29" s="167" t="str">
        <f t="shared" si="12"/>
        <v/>
      </c>
      <c r="X29" s="167" t="str">
        <f t="shared" si="12"/>
        <v/>
      </c>
      <c r="Y29" s="167" t="str">
        <f t="shared" si="12"/>
        <v/>
      </c>
      <c r="Z29" s="167" t="str">
        <f t="shared" si="12"/>
        <v/>
      </c>
      <c r="AA29" s="167" t="str">
        <f t="shared" si="12"/>
        <v/>
      </c>
      <c r="AB29" s="167" t="str">
        <f t="shared" si="12"/>
        <v/>
      </c>
      <c r="AC29" s="167" t="str">
        <f t="shared" si="12"/>
        <v/>
      </c>
      <c r="AD29" s="167" t="str">
        <f t="shared" si="12"/>
        <v/>
      </c>
      <c r="AE29" s="167" t="str">
        <f t="shared" si="12"/>
        <v/>
      </c>
      <c r="AF29" s="167" t="str">
        <f t="shared" si="12"/>
        <v/>
      </c>
      <c r="AG29" s="167" t="str">
        <f t="shared" si="12"/>
        <v/>
      </c>
      <c r="AH29" s="167" t="str">
        <f t="shared" si="12"/>
        <v/>
      </c>
      <c r="AI29" s="167" t="str">
        <f t="shared" si="12"/>
        <v/>
      </c>
      <c r="AJ29" s="167" t="str">
        <f t="shared" si="12"/>
        <v/>
      </c>
      <c r="AK29" s="171"/>
      <c r="AL29" s="89"/>
      <c r="AM29" s="89"/>
      <c r="AN29" s="67" t="str">
        <f t="shared" si="13"/>
        <v/>
      </c>
      <c r="AO29" s="107"/>
      <c r="AP29" s="179"/>
    </row>
    <row r="30" spans="1:55" ht="30" customHeight="1">
      <c r="A30" s="91" t="s">
        <v>249</v>
      </c>
      <c r="B30" s="88" cm="1">
        <f t="array" aca="1" ref="B30" ca="1">IF(INDIRECT(ADDRESS(ROW()-1,COLUMN()))=ROW(),1,INDIRECT(ADDRESS(ROW()-1,COLUMN()))+1)</f>
        <v>3</v>
      </c>
      <c r="C30" s="93"/>
      <c r="D30" s="94"/>
      <c r="E30" s="89"/>
      <c r="F30" s="89"/>
      <c r="G30" s="82" t="str">
        <f t="shared" si="3"/>
        <v/>
      </c>
      <c r="H30" s="84" t="str">
        <f>IFERROR(+VLOOKUP(G30,Lookup!A:B,2,FALSE),"")</f>
        <v/>
      </c>
      <c r="I30" s="160"/>
      <c r="J30" s="90"/>
      <c r="K30" s="90"/>
      <c r="L30" s="160" t="str">
        <f t="shared" si="0"/>
        <v/>
      </c>
      <c r="M30" s="167" t="str">
        <f t="shared" si="11"/>
        <v/>
      </c>
      <c r="N30" s="167" t="str">
        <f t="shared" si="11"/>
        <v/>
      </c>
      <c r="O30" s="167" t="str">
        <f t="shared" si="11"/>
        <v/>
      </c>
      <c r="P30" s="167" t="str">
        <f t="shared" si="11"/>
        <v/>
      </c>
      <c r="Q30" s="167" t="str">
        <f t="shared" si="11"/>
        <v/>
      </c>
      <c r="R30" s="167" t="str">
        <f t="shared" si="11"/>
        <v/>
      </c>
      <c r="S30" s="167" t="str">
        <f t="shared" si="11"/>
        <v/>
      </c>
      <c r="T30" s="167" t="str">
        <f t="shared" si="11"/>
        <v/>
      </c>
      <c r="U30" s="167" t="str">
        <f t="shared" si="11"/>
        <v/>
      </c>
      <c r="V30" s="167" t="str">
        <f t="shared" si="11"/>
        <v/>
      </c>
      <c r="W30" s="167" t="str">
        <f t="shared" si="12"/>
        <v/>
      </c>
      <c r="X30" s="167" t="str">
        <f t="shared" si="12"/>
        <v/>
      </c>
      <c r="Y30" s="167" t="str">
        <f t="shared" si="12"/>
        <v/>
      </c>
      <c r="Z30" s="167" t="str">
        <f t="shared" si="12"/>
        <v/>
      </c>
      <c r="AA30" s="167" t="str">
        <f t="shared" si="12"/>
        <v/>
      </c>
      <c r="AB30" s="167" t="str">
        <f t="shared" si="12"/>
        <v/>
      </c>
      <c r="AC30" s="167" t="str">
        <f t="shared" si="12"/>
        <v/>
      </c>
      <c r="AD30" s="167" t="str">
        <f t="shared" si="12"/>
        <v/>
      </c>
      <c r="AE30" s="167" t="str">
        <f t="shared" si="12"/>
        <v/>
      </c>
      <c r="AF30" s="167" t="str">
        <f t="shared" si="12"/>
        <v/>
      </c>
      <c r="AG30" s="167" t="str">
        <f t="shared" si="12"/>
        <v/>
      </c>
      <c r="AH30" s="167" t="str">
        <f t="shared" si="12"/>
        <v/>
      </c>
      <c r="AI30" s="167" t="str">
        <f t="shared" si="12"/>
        <v/>
      </c>
      <c r="AJ30" s="167" t="str">
        <f t="shared" si="12"/>
        <v/>
      </c>
      <c r="AK30" s="171"/>
      <c r="AL30" s="171"/>
      <c r="AM30" s="171"/>
      <c r="AN30" s="67" t="str">
        <f t="shared" si="13"/>
        <v/>
      </c>
      <c r="AO30" s="107"/>
      <c r="AP30" s="179"/>
    </row>
    <row r="31" spans="1:55" s="139" customFormat="1" ht="30" customHeight="1">
      <c r="A31" s="134" t="s">
        <v>379</v>
      </c>
      <c r="B31" s="134"/>
      <c r="C31" s="134"/>
      <c r="D31" s="163"/>
      <c r="E31" s="163"/>
      <c r="F31" s="163"/>
      <c r="G31" s="140" t="str">
        <f t="shared" si="3"/>
        <v/>
      </c>
      <c r="H31" s="141" t="str">
        <f>IFERROR(+VLOOKUP(G31,Lookup!A:B,2,FALSE),"")</f>
        <v/>
      </c>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77"/>
      <c r="AO31" s="178"/>
      <c r="AP31" s="181"/>
      <c r="AQ31" s="138"/>
      <c r="AR31" s="138"/>
      <c r="AS31" s="138"/>
      <c r="AT31" s="138"/>
      <c r="AU31" s="138"/>
      <c r="AV31" s="138"/>
      <c r="AW31" s="138"/>
      <c r="AX31" s="138"/>
      <c r="AY31" s="138"/>
      <c r="AZ31" s="138"/>
      <c r="BA31" s="138"/>
      <c r="BB31" s="138"/>
      <c r="BC31" s="138"/>
    </row>
    <row r="32" spans="1:55" ht="124.5" customHeight="1">
      <c r="A32" s="99" t="s">
        <v>250</v>
      </c>
      <c r="B32" s="88" cm="1">
        <f t="array" aca="1" ref="B32" ca="1">IF(INDIRECT(ADDRESS(ROW()-1,COLUMN()))=ROW(),1,INDIRECT(ADDRESS(ROW()-1,COLUMN()))+1)</f>
        <v>1</v>
      </c>
      <c r="C32" s="92" t="s">
        <v>289</v>
      </c>
      <c r="D32" s="241" t="s">
        <v>290</v>
      </c>
      <c r="E32" s="89"/>
      <c r="F32" s="89"/>
      <c r="G32" s="82" t="str">
        <f t="shared" si="3"/>
        <v/>
      </c>
      <c r="H32" s="84" t="str">
        <f>IFERROR(+VLOOKUP(G32,Lookup!A:B,2,FALSE),"")</f>
        <v/>
      </c>
      <c r="I32" s="160"/>
      <c r="J32" s="166" t="s">
        <v>299</v>
      </c>
      <c r="K32" s="90"/>
      <c r="L32" s="160" t="str">
        <f t="shared" si="0"/>
        <v/>
      </c>
      <c r="M32" s="167" t="str">
        <f t="shared" ref="M32:V35" si="14">IF(IF($L32=M$3,$L32,"")&lt;&gt;"",CONCATENATE(IF($L32=M$3,$A32,""),","),"")</f>
        <v/>
      </c>
      <c r="N32" s="167" t="str">
        <f t="shared" si="14"/>
        <v/>
      </c>
      <c r="O32" s="167" t="str">
        <f t="shared" si="14"/>
        <v/>
      </c>
      <c r="P32" s="167" t="str">
        <f t="shared" si="14"/>
        <v/>
      </c>
      <c r="Q32" s="167" t="str">
        <f t="shared" si="14"/>
        <v/>
      </c>
      <c r="R32" s="167" t="str">
        <f t="shared" si="14"/>
        <v/>
      </c>
      <c r="S32" s="167" t="str">
        <f t="shared" si="14"/>
        <v/>
      </c>
      <c r="T32" s="167" t="str">
        <f t="shared" si="14"/>
        <v/>
      </c>
      <c r="U32" s="167" t="str">
        <f t="shared" si="14"/>
        <v/>
      </c>
      <c r="V32" s="167" t="str">
        <f t="shared" si="14"/>
        <v/>
      </c>
      <c r="W32" s="167" t="str">
        <f t="shared" ref="W32:AJ35" si="15">IF(IF($L32=W$3,$L32,"")&lt;&gt;"",CONCATENATE(IF($L32=W$3,$A32,""),","),"")</f>
        <v/>
      </c>
      <c r="X32" s="167" t="str">
        <f t="shared" si="15"/>
        <v/>
      </c>
      <c r="Y32" s="167" t="str">
        <f t="shared" si="15"/>
        <v/>
      </c>
      <c r="Z32" s="167" t="str">
        <f t="shared" si="15"/>
        <v/>
      </c>
      <c r="AA32" s="167" t="str">
        <f t="shared" si="15"/>
        <v/>
      </c>
      <c r="AB32" s="167" t="str">
        <f t="shared" si="15"/>
        <v/>
      </c>
      <c r="AC32" s="167" t="str">
        <f t="shared" si="15"/>
        <v/>
      </c>
      <c r="AD32" s="167" t="str">
        <f t="shared" si="15"/>
        <v/>
      </c>
      <c r="AE32" s="167" t="str">
        <f t="shared" si="15"/>
        <v/>
      </c>
      <c r="AF32" s="167" t="str">
        <f t="shared" si="15"/>
        <v/>
      </c>
      <c r="AG32" s="167" t="str">
        <f t="shared" si="15"/>
        <v/>
      </c>
      <c r="AH32" s="167" t="str">
        <f t="shared" si="15"/>
        <v/>
      </c>
      <c r="AI32" s="167" t="str">
        <f t="shared" si="15"/>
        <v/>
      </c>
      <c r="AJ32" s="167" t="str">
        <f t="shared" si="15"/>
        <v/>
      </c>
      <c r="AK32" s="171"/>
      <c r="AL32" s="171"/>
      <c r="AM32" s="171"/>
      <c r="AN32" s="67" t="str">
        <f>IFERROR(ROUND(IF(AM32&gt;0,SQRT(+AL32*AM32),""),1),"")</f>
        <v/>
      </c>
      <c r="AO32" s="105" t="str">
        <f>IFERROR(+VLOOKUP(AN32,Lookup!A:B,2,FALSE),"")</f>
        <v/>
      </c>
      <c r="AP32" s="179"/>
    </row>
    <row r="33" spans="1:45" ht="107.25" customHeight="1">
      <c r="A33" s="99" t="s">
        <v>251</v>
      </c>
      <c r="B33" s="88" cm="1">
        <f t="array" aca="1" ref="B33" ca="1">IF(INDIRECT(ADDRESS(ROW()-1,COLUMN()))=ROW(),1,INDIRECT(ADDRESS(ROW()-1,COLUMN()))+1)</f>
        <v>2</v>
      </c>
      <c r="C33" s="92" t="s">
        <v>291</v>
      </c>
      <c r="D33" s="241" t="s">
        <v>292</v>
      </c>
      <c r="E33" s="89"/>
      <c r="F33" s="89"/>
      <c r="G33" s="82" t="str">
        <f t="shared" si="3"/>
        <v/>
      </c>
      <c r="H33" s="84" t="str">
        <f>IFERROR(+VLOOKUP(G33,Lookup!A:B,2,FALSE),"")</f>
        <v/>
      </c>
      <c r="I33" s="160"/>
      <c r="J33" s="166" t="s">
        <v>299</v>
      </c>
      <c r="K33" s="90"/>
      <c r="L33" s="160" t="str">
        <f t="shared" si="0"/>
        <v/>
      </c>
      <c r="M33" s="167" t="str">
        <f t="shared" si="14"/>
        <v/>
      </c>
      <c r="N33" s="167" t="str">
        <f t="shared" si="14"/>
        <v/>
      </c>
      <c r="O33" s="167" t="str">
        <f t="shared" si="14"/>
        <v/>
      </c>
      <c r="P33" s="167" t="str">
        <f t="shared" si="14"/>
        <v/>
      </c>
      <c r="Q33" s="167" t="str">
        <f t="shared" si="14"/>
        <v/>
      </c>
      <c r="R33" s="167" t="str">
        <f t="shared" si="14"/>
        <v/>
      </c>
      <c r="S33" s="167" t="str">
        <f t="shared" si="14"/>
        <v/>
      </c>
      <c r="T33" s="167" t="str">
        <f t="shared" si="14"/>
        <v/>
      </c>
      <c r="U33" s="167" t="str">
        <f t="shared" si="14"/>
        <v/>
      </c>
      <c r="V33" s="167" t="str">
        <f t="shared" si="14"/>
        <v/>
      </c>
      <c r="W33" s="167" t="str">
        <f t="shared" si="15"/>
        <v/>
      </c>
      <c r="X33" s="167" t="str">
        <f t="shared" si="15"/>
        <v/>
      </c>
      <c r="Y33" s="167" t="str">
        <f t="shared" si="15"/>
        <v/>
      </c>
      <c r="Z33" s="167" t="str">
        <f t="shared" si="15"/>
        <v/>
      </c>
      <c r="AA33" s="167" t="str">
        <f t="shared" si="15"/>
        <v/>
      </c>
      <c r="AB33" s="167" t="str">
        <f t="shared" si="15"/>
        <v/>
      </c>
      <c r="AC33" s="167" t="str">
        <f t="shared" si="15"/>
        <v/>
      </c>
      <c r="AD33" s="167" t="str">
        <f t="shared" si="15"/>
        <v/>
      </c>
      <c r="AE33" s="167" t="str">
        <f t="shared" si="15"/>
        <v/>
      </c>
      <c r="AF33" s="167" t="str">
        <f t="shared" si="15"/>
        <v/>
      </c>
      <c r="AG33" s="167" t="str">
        <f t="shared" si="15"/>
        <v/>
      </c>
      <c r="AH33" s="167" t="str">
        <f t="shared" si="15"/>
        <v/>
      </c>
      <c r="AI33" s="167" t="str">
        <f t="shared" si="15"/>
        <v/>
      </c>
      <c r="AJ33" s="167" t="str">
        <f t="shared" si="15"/>
        <v/>
      </c>
      <c r="AK33" s="90"/>
      <c r="AL33" s="171"/>
      <c r="AM33" s="171"/>
      <c r="AN33" s="67" t="str">
        <f t="shared" ref="AN33:AN35" si="16">IFERROR(ROUND(IF(AM33&gt;0,SQRT(+AL33*AM33),""),1),"")</f>
        <v/>
      </c>
      <c r="AO33" s="105" t="str">
        <f>IFERROR(+VLOOKUP(AN33,Lookup!A:B,2,FALSE),"")</f>
        <v/>
      </c>
      <c r="AP33" s="180"/>
      <c r="AQ33" s="35"/>
      <c r="AR33" s="35"/>
      <c r="AS33" s="35"/>
    </row>
    <row r="34" spans="1:45" ht="184.5" customHeight="1">
      <c r="A34" s="99" t="s">
        <v>252</v>
      </c>
      <c r="B34" s="88" cm="1">
        <f t="array" aca="1" ref="B34" ca="1">IF(INDIRECT(ADDRESS(ROW()-1,COLUMN()))=ROW(),1,INDIRECT(ADDRESS(ROW()-1,COLUMN()))+1)</f>
        <v>3</v>
      </c>
      <c r="C34" s="92" t="s">
        <v>293</v>
      </c>
      <c r="D34" s="241" t="s">
        <v>294</v>
      </c>
      <c r="E34" s="89"/>
      <c r="F34" s="89"/>
      <c r="G34" s="82" t="str">
        <f t="shared" si="3"/>
        <v/>
      </c>
      <c r="H34" s="84" t="str">
        <f>IFERROR(+VLOOKUP(G34,Lookup!A:B,2,FALSE),"")</f>
        <v/>
      </c>
      <c r="I34" s="160"/>
      <c r="J34" s="166" t="s">
        <v>299</v>
      </c>
      <c r="K34" s="90"/>
      <c r="L34" s="160" t="str">
        <f t="shared" ref="L34" si="17">CONCATENATE(AL34,AM34)</f>
        <v/>
      </c>
      <c r="M34" s="167" t="str">
        <f t="shared" si="14"/>
        <v/>
      </c>
      <c r="N34" s="167" t="str">
        <f t="shared" si="14"/>
        <v/>
      </c>
      <c r="O34" s="167" t="str">
        <f t="shared" si="14"/>
        <v/>
      </c>
      <c r="P34" s="167" t="str">
        <f t="shared" si="14"/>
        <v/>
      </c>
      <c r="Q34" s="167" t="str">
        <f t="shared" si="14"/>
        <v/>
      </c>
      <c r="R34" s="167" t="str">
        <f t="shared" si="14"/>
        <v/>
      </c>
      <c r="S34" s="167" t="str">
        <f t="shared" si="14"/>
        <v/>
      </c>
      <c r="T34" s="167" t="str">
        <f t="shared" si="14"/>
        <v/>
      </c>
      <c r="U34" s="167" t="str">
        <f t="shared" si="14"/>
        <v/>
      </c>
      <c r="V34" s="167" t="str">
        <f t="shared" si="14"/>
        <v/>
      </c>
      <c r="W34" s="167" t="str">
        <f t="shared" si="15"/>
        <v/>
      </c>
      <c r="X34" s="167" t="str">
        <f t="shared" si="15"/>
        <v/>
      </c>
      <c r="Y34" s="167" t="str">
        <f t="shared" si="15"/>
        <v/>
      </c>
      <c r="Z34" s="167" t="str">
        <f t="shared" si="15"/>
        <v/>
      </c>
      <c r="AA34" s="167" t="str">
        <f t="shared" si="15"/>
        <v/>
      </c>
      <c r="AB34" s="167" t="str">
        <f t="shared" si="15"/>
        <v/>
      </c>
      <c r="AC34" s="167" t="str">
        <f t="shared" si="15"/>
        <v/>
      </c>
      <c r="AD34" s="167" t="str">
        <f t="shared" si="15"/>
        <v/>
      </c>
      <c r="AE34" s="167" t="str">
        <f t="shared" si="15"/>
        <v/>
      </c>
      <c r="AF34" s="167" t="str">
        <f t="shared" si="15"/>
        <v/>
      </c>
      <c r="AG34" s="167" t="str">
        <f t="shared" si="15"/>
        <v/>
      </c>
      <c r="AH34" s="167" t="str">
        <f t="shared" si="15"/>
        <v/>
      </c>
      <c r="AI34" s="167" t="str">
        <f t="shared" si="15"/>
        <v/>
      </c>
      <c r="AJ34" s="167" t="str">
        <f t="shared" si="15"/>
        <v/>
      </c>
      <c r="AK34" s="90"/>
      <c r="AL34" s="171"/>
      <c r="AM34" s="171"/>
      <c r="AN34" s="67" t="str">
        <f t="shared" si="16"/>
        <v/>
      </c>
      <c r="AO34" s="105" t="str">
        <f>IFERROR(+VLOOKUP(AN34,Lookup!A:B,2,FALSE),"")</f>
        <v/>
      </c>
      <c r="AP34" s="179"/>
    </row>
    <row r="35" spans="1:45" ht="185.25" customHeight="1">
      <c r="A35" s="99" t="s">
        <v>253</v>
      </c>
      <c r="B35" s="88" cm="1">
        <f t="array" aca="1" ref="B35" ca="1">IF(INDIRECT(ADDRESS(ROW()-1,COLUMN()))=ROW(),1,INDIRECT(ADDRESS(ROW()-1,COLUMN()))+1)</f>
        <v>4</v>
      </c>
      <c r="C35" s="92" t="s">
        <v>295</v>
      </c>
      <c r="D35" s="241" t="s">
        <v>296</v>
      </c>
      <c r="E35" s="89"/>
      <c r="F35" s="89"/>
      <c r="G35" s="82" t="str">
        <f t="shared" si="3"/>
        <v/>
      </c>
      <c r="H35" s="84" t="str">
        <f>IFERROR(+VLOOKUP(G35,Lookup!A:B,2,FALSE),"")</f>
        <v/>
      </c>
      <c r="I35" s="160"/>
      <c r="J35" s="166" t="s">
        <v>299</v>
      </c>
      <c r="K35" s="90"/>
      <c r="L35" s="160" t="str">
        <f t="shared" ref="L35:L39" si="18">CONCATENATE(AL35,AM35)</f>
        <v/>
      </c>
      <c r="M35" s="167" t="str">
        <f t="shared" si="14"/>
        <v/>
      </c>
      <c r="N35" s="167" t="str">
        <f t="shared" si="14"/>
        <v/>
      </c>
      <c r="O35" s="167" t="str">
        <f t="shared" si="14"/>
        <v/>
      </c>
      <c r="P35" s="167" t="str">
        <f t="shared" si="14"/>
        <v/>
      </c>
      <c r="Q35" s="167" t="str">
        <f t="shared" si="14"/>
        <v/>
      </c>
      <c r="R35" s="167" t="str">
        <f t="shared" si="14"/>
        <v/>
      </c>
      <c r="S35" s="167" t="str">
        <f t="shared" si="14"/>
        <v/>
      </c>
      <c r="T35" s="167" t="str">
        <f t="shared" si="14"/>
        <v/>
      </c>
      <c r="U35" s="167" t="str">
        <f t="shared" si="14"/>
        <v/>
      </c>
      <c r="V35" s="167" t="str">
        <f t="shared" si="14"/>
        <v/>
      </c>
      <c r="W35" s="167" t="str">
        <f t="shared" si="15"/>
        <v/>
      </c>
      <c r="X35" s="167" t="str">
        <f t="shared" si="15"/>
        <v/>
      </c>
      <c r="Y35" s="167" t="str">
        <f t="shared" si="15"/>
        <v/>
      </c>
      <c r="Z35" s="167" t="str">
        <f t="shared" si="15"/>
        <v/>
      </c>
      <c r="AA35" s="167" t="str">
        <f t="shared" si="15"/>
        <v/>
      </c>
      <c r="AB35" s="167" t="str">
        <f t="shared" si="15"/>
        <v/>
      </c>
      <c r="AC35" s="167" t="str">
        <f t="shared" si="15"/>
        <v/>
      </c>
      <c r="AD35" s="167" t="str">
        <f t="shared" si="15"/>
        <v/>
      </c>
      <c r="AE35" s="167" t="str">
        <f t="shared" si="15"/>
        <v/>
      </c>
      <c r="AF35" s="167" t="str">
        <f t="shared" si="15"/>
        <v/>
      </c>
      <c r="AG35" s="167" t="str">
        <f t="shared" si="15"/>
        <v/>
      </c>
      <c r="AH35" s="167" t="str">
        <f t="shared" si="15"/>
        <v/>
      </c>
      <c r="AI35" s="167" t="str">
        <f t="shared" si="15"/>
        <v/>
      </c>
      <c r="AJ35" s="167" t="str">
        <f t="shared" si="15"/>
        <v/>
      </c>
      <c r="AK35" s="90"/>
      <c r="AL35" s="89"/>
      <c r="AM35" s="89"/>
      <c r="AN35" s="67" t="str">
        <f t="shared" si="16"/>
        <v/>
      </c>
      <c r="AO35" s="105" t="str">
        <f>IFERROR(+VLOOKUP(AN35,Lookup!A:B,2,FALSE),"")</f>
        <v/>
      </c>
      <c r="AP35" s="179"/>
    </row>
    <row r="36" spans="1:45" ht="30" customHeight="1">
      <c r="A36" s="99"/>
      <c r="B36" s="88"/>
      <c r="C36" s="97" t="s">
        <v>336</v>
      </c>
      <c r="D36" s="244"/>
      <c r="E36" s="98"/>
      <c r="F36" s="98"/>
      <c r="G36" s="84" t="e">
        <f>AVERAGE(G23:G26)</f>
        <v>#DIV/0!</v>
      </c>
      <c r="H36" s="84" t="str">
        <f>IFERROR(+VLOOKUP(G36,Lookup!A:B,2,FALSE),"")</f>
        <v/>
      </c>
      <c r="I36" s="162"/>
      <c r="J36" s="85"/>
      <c r="K36" s="85"/>
      <c r="L36" s="16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86"/>
      <c r="AL36" s="173"/>
      <c r="AM36" s="173"/>
      <c r="AN36" s="105" t="e">
        <f>AVERAGE(AN32:AN35)</f>
        <v>#DIV/0!</v>
      </c>
      <c r="AO36" s="105" t="str">
        <f>IFERROR(+VLOOKUP(AN36,Lookup!A:B,2,FALSE),"")</f>
        <v/>
      </c>
      <c r="AP36" s="179"/>
    </row>
    <row r="37" spans="1:45" ht="30" customHeight="1">
      <c r="A37" s="91" t="s">
        <v>254</v>
      </c>
      <c r="B37" s="88"/>
      <c r="C37" s="93"/>
      <c r="D37" s="94"/>
      <c r="E37" s="89"/>
      <c r="F37" s="89"/>
      <c r="G37" s="82" t="str">
        <f t="shared" si="3"/>
        <v/>
      </c>
      <c r="H37" s="84" t="str">
        <f>IFERROR(+VLOOKUP(G37,Lookup!A:B,2,FALSE),"")</f>
        <v/>
      </c>
      <c r="I37" s="160"/>
      <c r="J37" s="90"/>
      <c r="K37" s="90"/>
      <c r="L37" s="160" t="str">
        <f t="shared" si="18"/>
        <v/>
      </c>
      <c r="M37" s="167" t="str">
        <f t="shared" ref="M37:V39" si="19">IF(IF($L37=M$3,$L37,"")&lt;&gt;"",CONCATENATE(IF($L37=M$3,$A37,""),","),"")</f>
        <v/>
      </c>
      <c r="N37" s="167" t="str">
        <f t="shared" si="19"/>
        <v/>
      </c>
      <c r="O37" s="167" t="str">
        <f t="shared" si="19"/>
        <v/>
      </c>
      <c r="P37" s="167" t="str">
        <f t="shared" si="19"/>
        <v/>
      </c>
      <c r="Q37" s="167" t="str">
        <f t="shared" si="19"/>
        <v/>
      </c>
      <c r="R37" s="167" t="str">
        <f t="shared" si="19"/>
        <v/>
      </c>
      <c r="S37" s="167" t="str">
        <f t="shared" si="19"/>
        <v/>
      </c>
      <c r="T37" s="167" t="str">
        <f t="shared" si="19"/>
        <v/>
      </c>
      <c r="U37" s="167" t="str">
        <f t="shared" si="19"/>
        <v/>
      </c>
      <c r="V37" s="167" t="str">
        <f t="shared" si="19"/>
        <v/>
      </c>
      <c r="W37" s="167" t="str">
        <f t="shared" ref="W37:AJ39" si="20">IF(IF($L37=W$3,$L37,"")&lt;&gt;"",CONCATENATE(IF($L37=W$3,$A37,""),","),"")</f>
        <v/>
      </c>
      <c r="X37" s="167" t="str">
        <f t="shared" si="20"/>
        <v/>
      </c>
      <c r="Y37" s="167" t="str">
        <f t="shared" si="20"/>
        <v/>
      </c>
      <c r="Z37" s="167" t="str">
        <f t="shared" si="20"/>
        <v/>
      </c>
      <c r="AA37" s="167" t="str">
        <f t="shared" si="20"/>
        <v/>
      </c>
      <c r="AB37" s="167" t="str">
        <f t="shared" si="20"/>
        <v/>
      </c>
      <c r="AC37" s="167" t="str">
        <f t="shared" si="20"/>
        <v/>
      </c>
      <c r="AD37" s="167" t="str">
        <f t="shared" si="20"/>
        <v/>
      </c>
      <c r="AE37" s="167" t="str">
        <f t="shared" si="20"/>
        <v/>
      </c>
      <c r="AF37" s="167" t="str">
        <f t="shared" si="20"/>
        <v/>
      </c>
      <c r="AG37" s="167" t="str">
        <f t="shared" si="20"/>
        <v/>
      </c>
      <c r="AH37" s="167" t="str">
        <f t="shared" si="20"/>
        <v/>
      </c>
      <c r="AI37" s="167" t="str">
        <f t="shared" si="20"/>
        <v/>
      </c>
      <c r="AJ37" s="167" t="str">
        <f t="shared" si="20"/>
        <v/>
      </c>
      <c r="AK37" s="171"/>
      <c r="AL37" s="89"/>
      <c r="AM37" s="89"/>
      <c r="AN37" s="67" t="str">
        <f t="shared" si="13"/>
        <v/>
      </c>
      <c r="AO37" s="107"/>
      <c r="AP37" s="179"/>
    </row>
    <row r="38" spans="1:45" ht="30" customHeight="1">
      <c r="A38" s="91" t="s">
        <v>255</v>
      </c>
      <c r="B38" s="88"/>
      <c r="C38" s="93"/>
      <c r="D38" s="245"/>
      <c r="E38" s="89"/>
      <c r="F38" s="89"/>
      <c r="G38" s="82" t="str">
        <f t="shared" si="3"/>
        <v/>
      </c>
      <c r="H38" s="84" t="str">
        <f>IFERROR(+VLOOKUP(G38,Lookup!A:B,2,FALSE),"")</f>
        <v/>
      </c>
      <c r="I38" s="160"/>
      <c r="J38" s="90"/>
      <c r="K38" s="90"/>
      <c r="L38" s="160" t="str">
        <f t="shared" si="18"/>
        <v/>
      </c>
      <c r="M38" s="167" t="str">
        <f t="shared" si="19"/>
        <v/>
      </c>
      <c r="N38" s="167" t="str">
        <f t="shared" si="19"/>
        <v/>
      </c>
      <c r="O38" s="167" t="str">
        <f t="shared" si="19"/>
        <v/>
      </c>
      <c r="P38" s="167" t="str">
        <f t="shared" si="19"/>
        <v/>
      </c>
      <c r="Q38" s="167" t="str">
        <f t="shared" si="19"/>
        <v/>
      </c>
      <c r="R38" s="167" t="str">
        <f t="shared" si="19"/>
        <v/>
      </c>
      <c r="S38" s="167" t="str">
        <f t="shared" si="19"/>
        <v/>
      </c>
      <c r="T38" s="167" t="str">
        <f t="shared" si="19"/>
        <v/>
      </c>
      <c r="U38" s="167" t="str">
        <f t="shared" si="19"/>
        <v/>
      </c>
      <c r="V38" s="167" t="str">
        <f t="shared" si="19"/>
        <v/>
      </c>
      <c r="W38" s="167" t="str">
        <f t="shared" si="20"/>
        <v/>
      </c>
      <c r="X38" s="167" t="str">
        <f t="shared" si="20"/>
        <v/>
      </c>
      <c r="Y38" s="167" t="str">
        <f t="shared" si="20"/>
        <v/>
      </c>
      <c r="Z38" s="167" t="str">
        <f t="shared" si="20"/>
        <v/>
      </c>
      <c r="AA38" s="167" t="str">
        <f t="shared" si="20"/>
        <v/>
      </c>
      <c r="AB38" s="167" t="str">
        <f t="shared" si="20"/>
        <v/>
      </c>
      <c r="AC38" s="167" t="str">
        <f t="shared" si="20"/>
        <v/>
      </c>
      <c r="AD38" s="167" t="str">
        <f t="shared" si="20"/>
        <v/>
      </c>
      <c r="AE38" s="167" t="str">
        <f t="shared" si="20"/>
        <v/>
      </c>
      <c r="AF38" s="167" t="str">
        <f t="shared" si="20"/>
        <v/>
      </c>
      <c r="AG38" s="167" t="str">
        <f t="shared" si="20"/>
        <v/>
      </c>
      <c r="AH38" s="167" t="str">
        <f t="shared" si="20"/>
        <v/>
      </c>
      <c r="AI38" s="167" t="str">
        <f t="shared" si="20"/>
        <v/>
      </c>
      <c r="AJ38" s="167" t="str">
        <f t="shared" si="20"/>
        <v/>
      </c>
      <c r="AK38" s="90"/>
      <c r="AL38" s="89"/>
      <c r="AM38" s="89"/>
      <c r="AN38" s="67" t="str">
        <f t="shared" si="13"/>
        <v/>
      </c>
      <c r="AO38" s="107"/>
      <c r="AP38" s="180"/>
      <c r="AQ38" s="35"/>
      <c r="AR38" s="35"/>
      <c r="AS38" s="35"/>
    </row>
    <row r="39" spans="1:45" ht="30" customHeight="1">
      <c r="A39" s="91" t="s">
        <v>256</v>
      </c>
      <c r="B39" s="88"/>
      <c r="C39" s="100"/>
      <c r="D39" s="94"/>
      <c r="E39" s="89"/>
      <c r="F39" s="89"/>
      <c r="G39" s="82" t="str">
        <f t="shared" si="3"/>
        <v/>
      </c>
      <c r="H39" s="84" t="str">
        <f>IFERROR(+VLOOKUP(G39,Lookup!A:B,2,FALSE),"")</f>
        <v/>
      </c>
      <c r="I39" s="160"/>
      <c r="J39" s="90"/>
      <c r="K39" s="90"/>
      <c r="L39" s="160" t="str">
        <f t="shared" si="18"/>
        <v/>
      </c>
      <c r="M39" s="167" t="str">
        <f t="shared" si="19"/>
        <v/>
      </c>
      <c r="N39" s="167" t="str">
        <f t="shared" si="19"/>
        <v/>
      </c>
      <c r="O39" s="167" t="str">
        <f t="shared" si="19"/>
        <v/>
      </c>
      <c r="P39" s="167" t="str">
        <f t="shared" si="19"/>
        <v/>
      </c>
      <c r="Q39" s="167" t="str">
        <f t="shared" si="19"/>
        <v/>
      </c>
      <c r="R39" s="167" t="str">
        <f t="shared" si="19"/>
        <v/>
      </c>
      <c r="S39" s="167" t="str">
        <f t="shared" si="19"/>
        <v/>
      </c>
      <c r="T39" s="167" t="str">
        <f t="shared" si="19"/>
        <v/>
      </c>
      <c r="U39" s="167" t="str">
        <f t="shared" si="19"/>
        <v/>
      </c>
      <c r="V39" s="167" t="str">
        <f t="shared" si="19"/>
        <v/>
      </c>
      <c r="W39" s="167" t="str">
        <f t="shared" si="20"/>
        <v/>
      </c>
      <c r="X39" s="167" t="str">
        <f t="shared" si="20"/>
        <v/>
      </c>
      <c r="Y39" s="167" t="str">
        <f t="shared" si="20"/>
        <v/>
      </c>
      <c r="Z39" s="167" t="str">
        <f t="shared" si="20"/>
        <v/>
      </c>
      <c r="AA39" s="167" t="str">
        <f t="shared" si="20"/>
        <v/>
      </c>
      <c r="AB39" s="167" t="str">
        <f t="shared" si="20"/>
        <v/>
      </c>
      <c r="AC39" s="167" t="str">
        <f t="shared" si="20"/>
        <v/>
      </c>
      <c r="AD39" s="167" t="str">
        <f t="shared" si="20"/>
        <v/>
      </c>
      <c r="AE39" s="167" t="str">
        <f t="shared" si="20"/>
        <v/>
      </c>
      <c r="AF39" s="167" t="str">
        <f t="shared" si="20"/>
        <v/>
      </c>
      <c r="AG39" s="167" t="str">
        <f t="shared" si="20"/>
        <v/>
      </c>
      <c r="AH39" s="167" t="str">
        <f t="shared" si="20"/>
        <v/>
      </c>
      <c r="AI39" s="167" t="str">
        <f t="shared" si="20"/>
        <v/>
      </c>
      <c r="AJ39" s="167" t="str">
        <f t="shared" si="20"/>
        <v/>
      </c>
      <c r="AK39" s="171"/>
      <c r="AL39" s="89"/>
      <c r="AM39" s="89"/>
      <c r="AN39" s="67" t="str">
        <f t="shared" si="13"/>
        <v/>
      </c>
      <c r="AO39" s="107"/>
      <c r="AP39" s="179"/>
    </row>
    <row r="40" spans="1:45">
      <c r="A40" s="32"/>
      <c r="B40" s="32"/>
      <c r="C40" s="32"/>
      <c r="D40" s="79"/>
      <c r="E40" s="36"/>
      <c r="F40" s="36"/>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row>
    <row r="41" spans="1:45">
      <c r="A41" s="32"/>
      <c r="B41" s="32"/>
      <c r="C41" s="32"/>
      <c r="D41" s="79"/>
      <c r="E41" s="36"/>
      <c r="F41" s="36"/>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spans="1:45">
      <c r="A42" s="32"/>
      <c r="B42" s="32"/>
      <c r="C42" s="32"/>
      <c r="D42" s="79"/>
      <c r="E42" s="36"/>
      <c r="F42" s="36"/>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row>
    <row r="43" spans="1:45">
      <c r="A43" s="32"/>
      <c r="B43" s="32"/>
      <c r="C43" s="32"/>
      <c r="D43" s="79"/>
      <c r="E43" s="36"/>
      <c r="F43" s="36"/>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row>
    <row r="44" spans="1:45">
      <c r="A44" s="32"/>
      <c r="B44" s="32"/>
      <c r="C44" s="32"/>
      <c r="D44" s="79"/>
      <c r="E44" s="36"/>
      <c r="F44" s="36"/>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row>
    <row r="45" spans="1:45">
      <c r="A45" s="32"/>
      <c r="B45" s="32"/>
      <c r="C45" s="32"/>
      <c r="D45" s="79"/>
      <c r="E45" s="36"/>
      <c r="F45" s="36"/>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row>
    <row r="46" spans="1:45">
      <c r="A46" s="32"/>
      <c r="B46" s="32"/>
      <c r="C46" s="32"/>
      <c r="D46" s="79"/>
      <c r="E46" s="36"/>
      <c r="F46" s="36"/>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row>
    <row r="47" spans="1:45">
      <c r="A47" s="32"/>
      <c r="B47" s="32"/>
      <c r="C47" s="32"/>
      <c r="D47" s="79"/>
      <c r="E47" s="36"/>
      <c r="F47" s="36"/>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row>
    <row r="48" spans="1:45">
      <c r="A48" s="32"/>
      <c r="B48" s="32"/>
      <c r="C48" s="32"/>
      <c r="D48" s="79"/>
      <c r="E48" s="36"/>
      <c r="F48" s="36"/>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row>
    <row r="49" spans="1:37">
      <c r="A49" s="32"/>
      <c r="B49" s="32"/>
      <c r="C49" s="32"/>
      <c r="D49" s="79"/>
      <c r="E49" s="36"/>
      <c r="F49" s="36"/>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row>
    <row r="50" spans="1:37">
      <c r="A50" s="32"/>
      <c r="B50" s="32"/>
      <c r="C50" s="32"/>
      <c r="D50" s="79"/>
      <c r="E50" s="36"/>
      <c r="F50" s="36"/>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1:37">
      <c r="A51" s="32"/>
      <c r="B51" s="32"/>
      <c r="C51" s="32"/>
      <c r="D51" s="79"/>
      <c r="E51" s="36"/>
      <c r="F51" s="36"/>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row>
    <row r="52" spans="1:37">
      <c r="A52" s="32"/>
      <c r="B52" s="32"/>
      <c r="C52" s="32"/>
      <c r="D52" s="79"/>
      <c r="E52" s="36"/>
      <c r="F52" s="36"/>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spans="1:37">
      <c r="A53" s="32"/>
      <c r="B53" s="32"/>
      <c r="C53" s="32"/>
      <c r="D53" s="79"/>
      <c r="E53" s="36"/>
      <c r="F53" s="36"/>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1:37">
      <c r="A54" s="32"/>
      <c r="B54" s="32"/>
      <c r="C54" s="32"/>
      <c r="D54" s="79"/>
      <c r="E54" s="36"/>
      <c r="F54" s="36"/>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37">
      <c r="A55" s="32"/>
      <c r="B55" s="32"/>
      <c r="C55" s="32"/>
      <c r="D55" s="79"/>
      <c r="E55" s="36"/>
      <c r="F55" s="36"/>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37">
      <c r="A56" s="32"/>
      <c r="B56" s="32"/>
      <c r="C56" s="32"/>
      <c r="D56" s="79"/>
      <c r="E56" s="36"/>
      <c r="F56" s="36"/>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37">
      <c r="A57" s="32"/>
      <c r="B57" s="32"/>
      <c r="C57" s="32"/>
      <c r="D57" s="79"/>
      <c r="E57" s="36"/>
      <c r="F57" s="36"/>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row>
    <row r="58" spans="1:37">
      <c r="A58" s="32"/>
      <c r="B58" s="32"/>
      <c r="C58" s="32"/>
      <c r="D58" s="79"/>
      <c r="E58" s="36"/>
      <c r="F58" s="36"/>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row r="59" spans="1:37">
      <c r="A59" s="32"/>
      <c r="B59" s="32"/>
      <c r="C59" s="32"/>
      <c r="D59" s="79"/>
      <c r="E59" s="36"/>
      <c r="F59" s="36"/>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row>
    <row r="60" spans="1:37">
      <c r="A60" s="32"/>
      <c r="B60" s="32"/>
      <c r="C60" s="32"/>
      <c r="D60" s="79"/>
      <c r="E60" s="36"/>
      <c r="F60" s="36"/>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row>
    <row r="61" spans="1:37">
      <c r="A61" s="32"/>
      <c r="B61" s="32"/>
      <c r="C61" s="32"/>
      <c r="D61" s="79"/>
      <c r="E61" s="36"/>
      <c r="F61" s="36"/>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row>
    <row r="62" spans="1:37">
      <c r="A62" s="32"/>
      <c r="B62" s="32"/>
      <c r="C62" s="32"/>
      <c r="D62" s="79"/>
      <c r="E62" s="36"/>
      <c r="F62" s="36"/>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row>
    <row r="63" spans="1:37">
      <c r="A63" s="32"/>
      <c r="B63" s="32"/>
      <c r="C63" s="32"/>
      <c r="D63" s="79"/>
      <c r="E63" s="36"/>
      <c r="F63" s="36"/>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row>
    <row r="64" spans="1:37">
      <c r="A64" s="32"/>
      <c r="B64" s="32"/>
      <c r="C64" s="32"/>
      <c r="D64" s="79"/>
      <c r="E64" s="36"/>
      <c r="F64" s="36"/>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row>
    <row r="65" spans="1:37">
      <c r="A65" s="32"/>
      <c r="B65" s="32"/>
      <c r="C65" s="32"/>
      <c r="D65" s="79"/>
      <c r="E65" s="36"/>
      <c r="F65" s="36"/>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row>
    <row r="66" spans="1:37">
      <c r="A66" s="32"/>
      <c r="B66" s="32"/>
      <c r="C66" s="32"/>
      <c r="D66" s="79"/>
      <c r="E66" s="36"/>
      <c r="F66" s="36"/>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row>
    <row r="67" spans="1:37">
      <c r="A67" s="32"/>
      <c r="B67" s="32"/>
      <c r="C67" s="32"/>
      <c r="D67" s="79"/>
      <c r="E67" s="36"/>
      <c r="F67" s="36"/>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row>
    <row r="68" spans="1:37">
      <c r="A68" s="32"/>
      <c r="B68" s="32"/>
      <c r="C68" s="32"/>
      <c r="D68" s="79"/>
      <c r="E68" s="36"/>
      <c r="F68" s="36"/>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row>
    <row r="69" spans="1:37">
      <c r="A69" s="32"/>
      <c r="B69" s="32"/>
      <c r="C69" s="32"/>
      <c r="D69" s="79"/>
      <c r="E69" s="36"/>
      <c r="F69" s="36"/>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row>
    <row r="70" spans="1:37">
      <c r="A70" s="32"/>
      <c r="B70" s="32"/>
      <c r="C70" s="32"/>
      <c r="D70" s="79"/>
      <c r="E70" s="36"/>
      <c r="F70" s="36"/>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row>
    <row r="71" spans="1:37">
      <c r="A71" s="32"/>
      <c r="B71" s="32"/>
      <c r="C71" s="32"/>
      <c r="D71" s="79"/>
      <c r="E71" s="36"/>
      <c r="F71" s="36"/>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row>
    <row r="72" spans="1:37">
      <c r="A72" s="32"/>
      <c r="B72" s="32"/>
      <c r="C72" s="32"/>
      <c r="D72" s="79"/>
      <c r="E72" s="36"/>
      <c r="F72" s="36"/>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row>
    <row r="73" spans="1:37">
      <c r="A73" s="32"/>
      <c r="B73" s="32"/>
      <c r="C73" s="32"/>
      <c r="D73" s="79"/>
      <c r="E73" s="36"/>
      <c r="F73" s="36"/>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row>
    <row r="74" spans="1:37">
      <c r="A74" s="32"/>
      <c r="B74" s="32"/>
      <c r="C74" s="32"/>
      <c r="D74" s="79"/>
      <c r="E74" s="36"/>
      <c r="F74" s="36"/>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row>
    <row r="75" spans="1:37">
      <c r="A75" s="32"/>
      <c r="B75" s="32"/>
      <c r="C75" s="32"/>
      <c r="D75" s="79"/>
      <c r="E75" s="36"/>
      <c r="F75" s="36"/>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row>
    <row r="76" spans="1:37">
      <c r="A76" s="32"/>
      <c r="B76" s="32"/>
      <c r="C76" s="32"/>
      <c r="D76" s="79"/>
      <c r="E76" s="36"/>
      <c r="F76" s="36"/>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row>
    <row r="77" spans="1:37">
      <c r="A77" s="32"/>
      <c r="B77" s="32"/>
      <c r="C77" s="32"/>
      <c r="D77" s="79"/>
      <c r="E77" s="36"/>
      <c r="F77" s="36"/>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row>
    <row r="78" spans="1:37">
      <c r="A78" s="32"/>
      <c r="B78" s="32"/>
      <c r="C78" s="32"/>
      <c r="D78" s="79"/>
      <c r="E78" s="36"/>
      <c r="F78" s="36"/>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row>
    <row r="79" spans="1:37">
      <c r="A79" s="32"/>
      <c r="B79" s="32"/>
      <c r="C79" s="32"/>
      <c r="D79" s="79"/>
      <c r="E79" s="36"/>
      <c r="F79" s="36"/>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row>
    <row r="80" spans="1:37">
      <c r="A80" s="32"/>
      <c r="B80" s="32"/>
      <c r="C80" s="32"/>
      <c r="D80" s="79"/>
      <c r="E80" s="36"/>
      <c r="F80" s="36"/>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row>
    <row r="81" spans="1:37">
      <c r="A81" s="32"/>
      <c r="B81" s="32"/>
      <c r="C81" s="32"/>
      <c r="D81" s="79"/>
      <c r="E81" s="36"/>
      <c r="F81" s="36"/>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row>
    <row r="82" spans="1:37">
      <c r="A82" s="32"/>
      <c r="B82" s="32"/>
      <c r="C82" s="32"/>
      <c r="D82" s="79"/>
      <c r="E82" s="36"/>
      <c r="F82" s="36"/>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row>
    <row r="83" spans="1:37">
      <c r="A83" s="32"/>
      <c r="B83" s="32"/>
      <c r="C83" s="32"/>
      <c r="D83" s="79"/>
      <c r="E83" s="36"/>
      <c r="F83" s="36"/>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row>
    <row r="84" spans="1:37">
      <c r="A84" s="32"/>
      <c r="B84" s="32"/>
      <c r="C84" s="32"/>
      <c r="D84" s="79"/>
      <c r="E84" s="36"/>
      <c r="F84" s="36"/>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row>
    <row r="85" spans="1:37">
      <c r="A85" s="32"/>
      <c r="B85" s="32"/>
      <c r="C85" s="32"/>
      <c r="D85" s="79"/>
      <c r="E85" s="36"/>
      <c r="F85" s="36"/>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row>
    <row r="86" spans="1:37">
      <c r="A86" s="32"/>
      <c r="B86" s="32"/>
      <c r="C86" s="32"/>
      <c r="D86" s="79"/>
      <c r="E86" s="36"/>
      <c r="F86" s="36"/>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row>
    <row r="87" spans="1:37">
      <c r="A87" s="32"/>
      <c r="B87" s="32"/>
      <c r="C87" s="32"/>
      <c r="D87" s="79"/>
      <c r="E87" s="36"/>
      <c r="F87" s="36"/>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row>
    <row r="88" spans="1:37">
      <c r="A88" s="32"/>
      <c r="B88" s="32"/>
      <c r="C88" s="32"/>
      <c r="D88" s="79"/>
      <c r="E88" s="36"/>
      <c r="F88" s="36"/>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row>
    <row r="89" spans="1:37">
      <c r="A89" s="32"/>
      <c r="B89" s="32"/>
      <c r="C89" s="32"/>
      <c r="D89" s="79"/>
      <c r="E89" s="36"/>
      <c r="F89" s="36"/>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row>
    <row r="90" spans="1:37">
      <c r="A90" s="32"/>
      <c r="B90" s="32"/>
      <c r="C90" s="32"/>
      <c r="D90" s="79"/>
      <c r="E90" s="36"/>
      <c r="F90" s="36"/>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row>
    <row r="91" spans="1:37">
      <c r="A91" s="32"/>
      <c r="B91" s="32"/>
      <c r="C91" s="32"/>
      <c r="D91" s="79"/>
      <c r="E91" s="36"/>
      <c r="F91" s="36"/>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row>
    <row r="92" spans="1:37">
      <c r="A92" s="32"/>
      <c r="B92" s="32"/>
      <c r="C92" s="32"/>
      <c r="D92" s="79"/>
      <c r="E92" s="36"/>
      <c r="F92" s="36"/>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row>
    <row r="93" spans="1:37">
      <c r="A93" s="32"/>
      <c r="B93" s="32"/>
      <c r="C93" s="32"/>
      <c r="D93" s="79"/>
      <c r="E93" s="36"/>
      <c r="F93" s="36"/>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row>
    <row r="94" spans="1:37">
      <c r="A94" s="32"/>
      <c r="B94" s="32"/>
      <c r="C94" s="32"/>
      <c r="D94" s="79"/>
      <c r="E94" s="36"/>
      <c r="F94" s="36"/>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row>
    <row r="95" spans="1:37">
      <c r="A95" s="32"/>
      <c r="B95" s="32"/>
      <c r="C95" s="32"/>
      <c r="D95" s="79"/>
      <c r="E95" s="36"/>
      <c r="F95" s="36"/>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row>
    <row r="96" spans="1:37">
      <c r="A96" s="32"/>
      <c r="B96" s="32"/>
      <c r="C96" s="32"/>
      <c r="D96" s="79"/>
      <c r="E96" s="36"/>
      <c r="F96" s="36"/>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row>
    <row r="97" spans="1:37">
      <c r="A97" s="32"/>
      <c r="B97" s="32"/>
      <c r="C97" s="32"/>
      <c r="D97" s="79"/>
      <c r="E97" s="36"/>
      <c r="F97" s="36"/>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row>
    <row r="98" spans="1:37">
      <c r="A98" s="32"/>
      <c r="B98" s="32"/>
      <c r="C98" s="32"/>
      <c r="D98" s="79"/>
      <c r="E98" s="36"/>
      <c r="F98" s="36"/>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row>
    <row r="99" spans="1:37">
      <c r="A99" s="32"/>
      <c r="B99" s="32"/>
      <c r="C99" s="32"/>
      <c r="D99" s="79"/>
      <c r="E99" s="36"/>
      <c r="F99" s="36"/>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row>
    <row r="100" spans="1:37">
      <c r="A100" s="32"/>
      <c r="B100" s="32"/>
      <c r="C100" s="32"/>
      <c r="D100" s="79"/>
      <c r="E100" s="36"/>
      <c r="F100" s="36"/>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row>
    <row r="101" spans="1:37">
      <c r="A101" s="32"/>
      <c r="B101" s="32"/>
      <c r="C101" s="32"/>
      <c r="D101" s="79"/>
      <c r="E101" s="36"/>
      <c r="F101" s="36"/>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row>
    <row r="102" spans="1:37">
      <c r="A102" s="32"/>
      <c r="B102" s="32"/>
      <c r="C102" s="32"/>
      <c r="D102" s="79"/>
      <c r="E102" s="36"/>
      <c r="F102" s="36"/>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row>
    <row r="103" spans="1:37">
      <c r="A103" s="32"/>
      <c r="B103" s="32"/>
      <c r="C103" s="32"/>
      <c r="D103" s="79"/>
      <c r="E103" s="36"/>
      <c r="F103" s="36"/>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row>
    <row r="104" spans="1:37">
      <c r="A104" s="32"/>
      <c r="B104" s="32"/>
      <c r="C104" s="32"/>
      <c r="D104" s="79"/>
      <c r="E104" s="36"/>
      <c r="F104" s="36"/>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row>
    <row r="105" spans="1:37">
      <c r="A105" s="32"/>
      <c r="B105" s="32"/>
      <c r="C105" s="32"/>
      <c r="D105" s="79"/>
      <c r="E105" s="36"/>
      <c r="F105" s="36"/>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row>
    <row r="106" spans="1:37">
      <c r="A106" s="32"/>
      <c r="B106" s="32"/>
      <c r="C106" s="32"/>
      <c r="D106" s="79"/>
      <c r="E106" s="36"/>
      <c r="F106" s="36"/>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row>
    <row r="107" spans="1:37">
      <c r="A107" s="32"/>
      <c r="B107" s="32"/>
      <c r="C107" s="32"/>
      <c r="D107" s="79"/>
      <c r="E107" s="36"/>
      <c r="F107" s="36"/>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row>
    <row r="108" spans="1:37">
      <c r="AK108" s="32"/>
    </row>
    <row r="109" spans="1:37">
      <c r="AK109" s="32"/>
    </row>
    <row r="110" spans="1:37">
      <c r="AK110" s="32"/>
    </row>
    <row r="111" spans="1:37">
      <c r="AK111" s="32"/>
    </row>
    <row r="112" spans="1:37">
      <c r="AK112" s="32"/>
    </row>
    <row r="113" spans="37:37">
      <c r="AK113" s="32"/>
    </row>
    <row r="114" spans="37:37">
      <c r="AK114" s="32"/>
    </row>
    <row r="115" spans="37:37">
      <c r="AK115" s="32"/>
    </row>
    <row r="116" spans="37:37">
      <c r="AK116" s="32"/>
    </row>
    <row r="117" spans="37:37">
      <c r="AK117" s="32"/>
    </row>
  </sheetData>
  <sheetProtection algorithmName="SHA-512" hashValue="hXF2+LJgwXa0eG6I8TLoDgUr7Szwxt89r9VkVBanr9bK23dmoB3GxmUPFCezaWJH7/xJY5MsEoR0QO5PLxK6vg==" saltValue="NgXPfUQk5XHrCovTSIIwfQ==" spinCount="100000" sheet="1" selectLockedCells="1" sort="0" autoFilter="0" pivotTables="0"/>
  <mergeCells count="6">
    <mergeCell ref="A4:AP4"/>
    <mergeCell ref="A1:AP1"/>
    <mergeCell ref="J2:AK2"/>
    <mergeCell ref="AL2:AO2"/>
    <mergeCell ref="A2:D2"/>
    <mergeCell ref="E2:I2"/>
  </mergeCells>
  <phoneticPr fontId="24" type="noConversion"/>
  <conditionalFormatting sqref="L8">
    <cfRule type="colorScale" priority="432">
      <colorScale>
        <cfvo type="num" val="1"/>
        <cfvo type="num" val="2.5"/>
        <cfvo type="num" val="5"/>
        <color rgb="FF00B050"/>
        <color rgb="FFFFEB84"/>
        <color rgb="FFFF0000"/>
      </colorScale>
    </cfRule>
    <cfRule type="colorScale" priority="433">
      <colorScale>
        <cfvo type="min"/>
        <cfvo type="percentile" val="50"/>
        <cfvo type="max"/>
        <color rgb="FFF8696B"/>
        <color rgb="FFFFEB84"/>
        <color rgb="FF63BE7B"/>
      </colorScale>
    </cfRule>
  </conditionalFormatting>
  <conditionalFormatting sqref="L8">
    <cfRule type="colorScale" priority="434">
      <colorScale>
        <cfvo type="num" val="1"/>
        <cfvo type="num" val="3.5"/>
        <cfvo type="num" val="6"/>
        <color rgb="FFFF0000"/>
        <color rgb="FFFFEB84"/>
        <color rgb="FF00B050"/>
      </colorScale>
    </cfRule>
    <cfRule type="colorScale" priority="435">
      <colorScale>
        <cfvo type="min"/>
        <cfvo type="percentile" val="50"/>
        <cfvo type="max"/>
        <color rgb="FFF8696B"/>
        <color rgb="FFFFEB84"/>
        <color rgb="FF63BE7B"/>
      </colorScale>
    </cfRule>
  </conditionalFormatting>
  <conditionalFormatting sqref="L13">
    <cfRule type="colorScale" priority="424">
      <colorScale>
        <cfvo type="num" val="1"/>
        <cfvo type="num" val="2.5"/>
        <cfvo type="num" val="5"/>
        <color rgb="FF00B050"/>
        <color rgb="FFFFEB84"/>
        <color rgb="FFFF0000"/>
      </colorScale>
    </cfRule>
    <cfRule type="colorScale" priority="425">
      <colorScale>
        <cfvo type="min"/>
        <cfvo type="percentile" val="50"/>
        <cfvo type="max"/>
        <color rgb="FFF8696B"/>
        <color rgb="FFFFEB84"/>
        <color rgb="FF63BE7B"/>
      </colorScale>
    </cfRule>
  </conditionalFormatting>
  <conditionalFormatting sqref="L13">
    <cfRule type="colorScale" priority="426">
      <colorScale>
        <cfvo type="num" val="1"/>
        <cfvo type="num" val="3.5"/>
        <cfvo type="num" val="6"/>
        <color rgb="FFFF0000"/>
        <color rgb="FFFFEB84"/>
        <color rgb="FF00B050"/>
      </colorScale>
    </cfRule>
    <cfRule type="colorScale" priority="427">
      <colorScale>
        <cfvo type="min"/>
        <cfvo type="percentile" val="50"/>
        <cfvo type="max"/>
        <color rgb="FFF8696B"/>
        <color rgb="FFFFEB84"/>
        <color rgb="FF63BE7B"/>
      </colorScale>
    </cfRule>
  </conditionalFormatting>
  <conditionalFormatting sqref="L32:L33 L5:L7 L9:L12 L14:L21 L23:L26 L28:L30">
    <cfRule type="colorScale" priority="520">
      <colorScale>
        <cfvo type="num" val="1"/>
        <cfvo type="num" val="2.5"/>
        <cfvo type="num" val="5"/>
        <color rgb="FF00B050"/>
        <color rgb="FFFFEB84"/>
        <color rgb="FFFF0000"/>
      </colorScale>
    </cfRule>
    <cfRule type="colorScale" priority="521">
      <colorScale>
        <cfvo type="min"/>
        <cfvo type="percentile" val="50"/>
        <cfvo type="max"/>
        <color rgb="FFF8696B"/>
        <color rgb="FFFFEB84"/>
        <color rgb="FF63BE7B"/>
      </colorScale>
    </cfRule>
  </conditionalFormatting>
  <conditionalFormatting sqref="L32:L33 L5:L7 L9:L12 L14:L21 L23:L26 L28:L30">
    <cfRule type="colorScale" priority="522">
      <colorScale>
        <cfvo type="num" val="1"/>
        <cfvo type="num" val="3.5"/>
        <cfvo type="num" val="6"/>
        <color rgb="FFFF0000"/>
        <color rgb="FFFFEB84"/>
        <color rgb="FF00B050"/>
      </colorScale>
    </cfRule>
    <cfRule type="colorScale" priority="523">
      <colorScale>
        <cfvo type="min"/>
        <cfvo type="percentile" val="50"/>
        <cfvo type="max"/>
        <color rgb="FFF8696B"/>
        <color rgb="FFFFEB84"/>
        <color rgb="FF63BE7B"/>
      </colorScale>
    </cfRule>
  </conditionalFormatting>
  <conditionalFormatting sqref="L34">
    <cfRule type="colorScale" priority="403">
      <colorScale>
        <cfvo type="num" val="1"/>
        <cfvo type="num" val="2.5"/>
        <cfvo type="num" val="5"/>
        <color rgb="FF00B050"/>
        <color rgb="FFFFEB84"/>
        <color rgb="FFFF0000"/>
      </colorScale>
    </cfRule>
    <cfRule type="colorScale" priority="404">
      <colorScale>
        <cfvo type="min"/>
        <cfvo type="percentile" val="50"/>
        <cfvo type="max"/>
        <color rgb="FFF8696B"/>
        <color rgb="FFFFEB84"/>
        <color rgb="FF63BE7B"/>
      </colorScale>
    </cfRule>
  </conditionalFormatting>
  <conditionalFormatting sqref="L34">
    <cfRule type="colorScale" priority="405">
      <colorScale>
        <cfvo type="num" val="1"/>
        <cfvo type="num" val="3.5"/>
        <cfvo type="num" val="6"/>
        <color rgb="FFFF0000"/>
        <color rgb="FFFFEB84"/>
        <color rgb="FF00B050"/>
      </colorScale>
    </cfRule>
    <cfRule type="colorScale" priority="406">
      <colorScale>
        <cfvo type="min"/>
        <cfvo type="percentile" val="50"/>
        <cfvo type="max"/>
        <color rgb="FFF8696B"/>
        <color rgb="FFFFEB84"/>
        <color rgb="FF63BE7B"/>
      </colorScale>
    </cfRule>
  </conditionalFormatting>
  <conditionalFormatting sqref="L37:L39 L35">
    <cfRule type="colorScale" priority="524">
      <colorScale>
        <cfvo type="num" val="1"/>
        <cfvo type="num" val="2.5"/>
        <cfvo type="num" val="5"/>
        <color rgb="FF00B050"/>
        <color rgb="FFFFEB84"/>
        <color rgb="FFFF0000"/>
      </colorScale>
    </cfRule>
    <cfRule type="colorScale" priority="525">
      <colorScale>
        <cfvo type="min"/>
        <cfvo type="percentile" val="50"/>
        <cfvo type="max"/>
        <color rgb="FFF8696B"/>
        <color rgb="FFFFEB84"/>
        <color rgb="FF63BE7B"/>
      </colorScale>
    </cfRule>
  </conditionalFormatting>
  <conditionalFormatting sqref="L37:L39 L35">
    <cfRule type="colorScale" priority="526">
      <colorScale>
        <cfvo type="num" val="1"/>
        <cfvo type="num" val="3.5"/>
        <cfvo type="num" val="6"/>
        <color rgb="FFFF0000"/>
        <color rgb="FFFFEB84"/>
        <color rgb="FF00B050"/>
      </colorScale>
    </cfRule>
    <cfRule type="colorScale" priority="527">
      <colorScale>
        <cfvo type="min"/>
        <cfvo type="percentile" val="50"/>
        <cfvo type="max"/>
        <color rgb="FFF8696B"/>
        <color rgb="FFFFEB84"/>
        <color rgb="FF63BE7B"/>
      </colorScale>
    </cfRule>
  </conditionalFormatting>
  <conditionalFormatting sqref="AO28:AO30">
    <cfRule type="containsText" dxfId="21" priority="128" operator="containsText" text="Høy risiko">
      <formula>NOT(ISERROR(SEARCH("Høy risiko",AO28)))</formula>
    </cfRule>
    <cfRule type="containsText" dxfId="20" priority="129" operator="containsText" text="Middels risiko">
      <formula>NOT(ISERROR(SEARCH("Middels risiko",AO28)))</formula>
    </cfRule>
    <cfRule type="containsText" dxfId="19" priority="130" operator="containsText" text="Lav risiko">
      <formula>NOT(ISERROR(SEARCH("Lav risiko",AO28)))</formula>
    </cfRule>
  </conditionalFormatting>
  <conditionalFormatting sqref="AO37:AO39">
    <cfRule type="containsText" dxfId="18" priority="125" operator="containsText" text="Høy risiko">
      <formula>NOT(ISERROR(SEARCH("Høy risiko",AO37)))</formula>
    </cfRule>
    <cfRule type="containsText" dxfId="17" priority="126" operator="containsText" text="Middels risiko">
      <formula>NOT(ISERROR(SEARCH("Middels risiko",AO37)))</formula>
    </cfRule>
    <cfRule type="containsText" dxfId="16" priority="127" operator="containsText" text="Lav risiko">
      <formula>NOT(ISERROR(SEARCH("Lav risiko",AO37)))</formula>
    </cfRule>
  </conditionalFormatting>
  <conditionalFormatting sqref="AN37:AN39">
    <cfRule type="colorScale" priority="121">
      <colorScale>
        <cfvo type="num" val="1"/>
        <cfvo type="num" val="2.5"/>
        <cfvo type="num" val="5"/>
        <color rgb="FF00B050"/>
        <color rgb="FFFFEB84"/>
        <color rgb="FFFF0000"/>
      </colorScale>
    </cfRule>
    <cfRule type="colorScale" priority="122">
      <colorScale>
        <cfvo type="num" val="5"/>
        <cfvo type="num" val="15"/>
        <cfvo type="num" val="25"/>
        <color rgb="FFA7D971"/>
        <color rgb="FFFF9933"/>
        <color rgb="FFE26B0A"/>
      </colorScale>
    </cfRule>
  </conditionalFormatting>
  <conditionalFormatting sqref="AN28:AN30">
    <cfRule type="colorScale" priority="113">
      <colorScale>
        <cfvo type="num" val="1"/>
        <cfvo type="num" val="2.5"/>
        <cfvo type="num" val="5"/>
        <color rgb="FF00B050"/>
        <color rgb="FFFFEB84"/>
        <color rgb="FFFF0000"/>
      </colorScale>
    </cfRule>
    <cfRule type="colorScale" priority="114">
      <colorScale>
        <cfvo type="num" val="5"/>
        <cfvo type="num" val="15"/>
        <cfvo type="num" val="25"/>
        <color rgb="FFA7D971"/>
        <color rgb="FFFF9933"/>
        <color rgb="FFE26B0A"/>
      </colorScale>
    </cfRule>
  </conditionalFormatting>
  <conditionalFormatting sqref="L36">
    <cfRule type="colorScale" priority="81">
      <colorScale>
        <cfvo type="num" val="1"/>
        <cfvo type="num" val="2.5"/>
        <cfvo type="num" val="5"/>
        <color rgb="FF00B050"/>
        <color rgb="FFFFEB84"/>
        <color rgb="FFFF0000"/>
      </colorScale>
    </cfRule>
    <cfRule type="colorScale" priority="82">
      <colorScale>
        <cfvo type="min"/>
        <cfvo type="percentile" val="50"/>
        <cfvo type="max"/>
        <color rgb="FFF8696B"/>
        <color rgb="FFFFEB84"/>
        <color rgb="FF63BE7B"/>
      </colorScale>
    </cfRule>
  </conditionalFormatting>
  <conditionalFormatting sqref="L36">
    <cfRule type="colorScale" priority="83">
      <colorScale>
        <cfvo type="num" val="1"/>
        <cfvo type="num" val="3.5"/>
        <cfvo type="num" val="6"/>
        <color rgb="FFFF0000"/>
        <color rgb="FFFFEB84"/>
        <color rgb="FF00B050"/>
      </colorScale>
    </cfRule>
    <cfRule type="colorScale" priority="84">
      <colorScale>
        <cfvo type="min"/>
        <cfvo type="percentile" val="50"/>
        <cfvo type="max"/>
        <color rgb="FFF8696B"/>
        <color rgb="FFFFEB84"/>
        <color rgb="FF63BE7B"/>
      </colorScale>
    </cfRule>
  </conditionalFormatting>
  <conditionalFormatting sqref="I36">
    <cfRule type="colorScale" priority="79">
      <colorScale>
        <cfvo type="num" val="1"/>
        <cfvo type="num" val="2.5"/>
        <cfvo type="num" val="5"/>
        <color rgb="FF00B050"/>
        <color rgb="FFFFEB84"/>
        <color rgb="FFFF0000"/>
      </colorScale>
    </cfRule>
    <cfRule type="colorScale" priority="80">
      <colorScale>
        <cfvo type="num" val="5"/>
        <cfvo type="num" val="15"/>
        <cfvo type="num" val="25"/>
        <color rgb="FFA7D971"/>
        <color rgb="FFFF9933"/>
        <color rgb="FFE26B0A"/>
      </colorScale>
    </cfRule>
  </conditionalFormatting>
  <conditionalFormatting sqref="I36">
    <cfRule type="colorScale" priority="85">
      <colorScale>
        <cfvo type="num" val="1"/>
        <cfvo type="num" val="3.5"/>
        <cfvo type="num" val="6"/>
        <color rgb="FFFF0000"/>
        <color rgb="FFFFEB84"/>
        <color rgb="FF00B050"/>
      </colorScale>
    </cfRule>
    <cfRule type="colorScale" priority="86">
      <colorScale>
        <cfvo type="min"/>
        <cfvo type="percentile" val="50"/>
        <cfvo type="max"/>
        <color rgb="FFF8696B"/>
        <color rgb="FFFFEB84"/>
        <color rgb="FF63BE7B"/>
      </colorScale>
    </cfRule>
  </conditionalFormatting>
  <conditionalFormatting sqref="AN36">
    <cfRule type="colorScale" priority="68">
      <colorScale>
        <cfvo type="num" val="1"/>
        <cfvo type="num" val="2.5"/>
        <cfvo type="num" val="5"/>
        <color rgb="FF00B050"/>
        <color rgb="FFFFEB84"/>
        <color rgb="FFFF0000"/>
      </colorScale>
    </cfRule>
    <cfRule type="colorScale" priority="69">
      <colorScale>
        <cfvo type="num" val="5"/>
        <cfvo type="num" val="15"/>
        <cfvo type="num" val="25"/>
        <color rgb="FFA7D971"/>
        <color rgb="FFFF9933"/>
        <color rgb="FFE26B0A"/>
      </colorScale>
    </cfRule>
  </conditionalFormatting>
  <conditionalFormatting sqref="AN36">
    <cfRule type="colorScale" priority="70">
      <colorScale>
        <cfvo type="num" val="1"/>
        <cfvo type="num" val="3.5"/>
        <cfvo type="num" val="6"/>
        <color rgb="FFFF0000"/>
        <color rgb="FFFFEB84"/>
        <color rgb="FF00B050"/>
      </colorScale>
    </cfRule>
    <cfRule type="colorScale" priority="71">
      <colorScale>
        <cfvo type="min"/>
        <cfvo type="percentile" val="50"/>
        <cfvo type="max"/>
        <color rgb="FFF8696B"/>
        <color rgb="FFFFEB84"/>
        <color rgb="FF63BE7B"/>
      </colorScale>
    </cfRule>
  </conditionalFormatting>
  <conditionalFormatting sqref="AN37:AN39">
    <cfRule type="colorScale" priority="805">
      <colorScale>
        <cfvo type="num" val="1"/>
        <cfvo type="num" val="3.5"/>
        <cfvo type="num" val="6"/>
        <color rgb="FFFF0000"/>
        <color rgb="FFFFEB84"/>
        <color rgb="FF00B050"/>
      </colorScale>
    </cfRule>
    <cfRule type="colorScale" priority="806">
      <colorScale>
        <cfvo type="min"/>
        <cfvo type="percentile" val="50"/>
        <cfvo type="max"/>
        <color rgb="FFF8696B"/>
        <color rgb="FFFFEB84"/>
        <color rgb="FF63BE7B"/>
      </colorScale>
    </cfRule>
  </conditionalFormatting>
  <conditionalFormatting sqref="L27">
    <cfRule type="colorScale" priority="62">
      <colorScale>
        <cfvo type="num" val="1"/>
        <cfvo type="num" val="2.5"/>
        <cfvo type="num" val="5"/>
        <color rgb="FF00B050"/>
        <color rgb="FFFFEB84"/>
        <color rgb="FFFF0000"/>
      </colorScale>
    </cfRule>
    <cfRule type="colorScale" priority="63">
      <colorScale>
        <cfvo type="min"/>
        <cfvo type="percentile" val="50"/>
        <cfvo type="max"/>
        <color rgb="FFF8696B"/>
        <color rgb="FFFFEB84"/>
        <color rgb="FF63BE7B"/>
      </colorScale>
    </cfRule>
  </conditionalFormatting>
  <conditionalFormatting sqref="L27">
    <cfRule type="colorScale" priority="64">
      <colorScale>
        <cfvo type="num" val="1"/>
        <cfvo type="num" val="3.5"/>
        <cfvo type="num" val="6"/>
        <color rgb="FFFF0000"/>
        <color rgb="FFFFEB84"/>
        <color rgb="FF00B050"/>
      </colorScale>
    </cfRule>
    <cfRule type="colorScale" priority="65">
      <colorScale>
        <cfvo type="min"/>
        <cfvo type="percentile" val="50"/>
        <cfvo type="max"/>
        <color rgb="FFF8696B"/>
        <color rgb="FFFFEB84"/>
        <color rgb="FF63BE7B"/>
      </colorScale>
    </cfRule>
  </conditionalFormatting>
  <conditionalFormatting sqref="I27">
    <cfRule type="colorScale" priority="60">
      <colorScale>
        <cfvo type="num" val="1"/>
        <cfvo type="num" val="2.5"/>
        <cfvo type="num" val="5"/>
        <color rgb="FF00B050"/>
        <color rgb="FFFFEB84"/>
        <color rgb="FFFF0000"/>
      </colorScale>
    </cfRule>
    <cfRule type="colorScale" priority="61">
      <colorScale>
        <cfvo type="num" val="5"/>
        <cfvo type="num" val="15"/>
        <cfvo type="num" val="25"/>
        <color rgb="FFA7D971"/>
        <color rgb="FFFF9933"/>
        <color rgb="FFE26B0A"/>
      </colorScale>
    </cfRule>
  </conditionalFormatting>
  <conditionalFormatting sqref="I27">
    <cfRule type="colorScale" priority="66">
      <colorScale>
        <cfvo type="num" val="1"/>
        <cfvo type="num" val="3.5"/>
        <cfvo type="num" val="6"/>
        <color rgb="FFFF0000"/>
        <color rgb="FFFFEB84"/>
        <color rgb="FF00B050"/>
      </colorScale>
    </cfRule>
    <cfRule type="colorScale" priority="67">
      <colorScale>
        <cfvo type="min"/>
        <cfvo type="percentile" val="50"/>
        <cfvo type="max"/>
        <color rgb="FFF8696B"/>
        <color rgb="FFFFEB84"/>
        <color rgb="FF63BE7B"/>
      </colorScale>
    </cfRule>
  </conditionalFormatting>
  <conditionalFormatting sqref="AN27">
    <cfRule type="colorScale" priority="46">
      <colorScale>
        <cfvo type="num" val="1"/>
        <cfvo type="num" val="2.5"/>
        <cfvo type="num" val="5"/>
        <color rgb="FF00B050"/>
        <color rgb="FFFFEB84"/>
        <color rgb="FFFF0000"/>
      </colorScale>
    </cfRule>
    <cfRule type="colorScale" priority="47">
      <colorScale>
        <cfvo type="num" val="5"/>
        <cfvo type="num" val="15"/>
        <cfvo type="num" val="25"/>
        <color rgb="FFA7D971"/>
        <color rgb="FFFF9933"/>
        <color rgb="FFE26B0A"/>
      </colorScale>
    </cfRule>
  </conditionalFormatting>
  <conditionalFormatting sqref="AN27">
    <cfRule type="colorScale" priority="48">
      <colorScale>
        <cfvo type="num" val="1"/>
        <cfvo type="num" val="3.5"/>
        <cfvo type="num" val="6"/>
        <color rgb="FFFF0000"/>
        <color rgb="FFFFEB84"/>
        <color rgb="FF00B050"/>
      </colorScale>
    </cfRule>
    <cfRule type="colorScale" priority="49">
      <colorScale>
        <cfvo type="min"/>
        <cfvo type="percentile" val="50"/>
        <cfvo type="max"/>
        <color rgb="FFF8696B"/>
        <color rgb="FFFFEB84"/>
        <color rgb="FF63BE7B"/>
      </colorScale>
    </cfRule>
  </conditionalFormatting>
  <conditionalFormatting sqref="AN28:AN30">
    <cfRule type="colorScale" priority="837">
      <colorScale>
        <cfvo type="num" val="1"/>
        <cfvo type="num" val="3.5"/>
        <cfvo type="num" val="6"/>
        <color rgb="FFFF0000"/>
        <color rgb="FFFFEB84"/>
        <color rgb="FF00B050"/>
      </colorScale>
    </cfRule>
    <cfRule type="colorScale" priority="838">
      <colorScale>
        <cfvo type="min"/>
        <cfvo type="percentile" val="50"/>
        <cfvo type="max"/>
        <color rgb="FFF8696B"/>
        <color rgb="FFFFEB84"/>
        <color rgb="FF63BE7B"/>
      </colorScale>
    </cfRule>
  </conditionalFormatting>
  <conditionalFormatting sqref="H23:H39 H5:H21">
    <cfRule type="containsText" dxfId="15" priority="42" operator="containsText" text="Høy risiko">
      <formula>NOT(ISERROR(SEARCH("Høy risiko",H5)))</formula>
    </cfRule>
    <cfRule type="containsText" dxfId="14" priority="43" operator="containsText" text="Lav risiko">
      <formula>NOT(ISERROR(SEARCH("Lav risiko",H5)))</formula>
    </cfRule>
    <cfRule type="containsText" dxfId="13" priority="44" operator="containsText" text="Middels risiko">
      <formula>NOT(ISERROR(SEARCH("Middels risiko",H5)))</formula>
    </cfRule>
  </conditionalFormatting>
  <conditionalFormatting sqref="AO5:AO21">
    <cfRule type="containsText" dxfId="12" priority="33" operator="containsText" text="Høy risiko">
      <formula>NOT(ISERROR(SEARCH("Høy risiko",AO5)))</formula>
    </cfRule>
    <cfRule type="containsText" dxfId="11" priority="34" operator="containsText" text="Lav risiko">
      <formula>NOT(ISERROR(SEARCH("Lav risiko",AO5)))</formula>
    </cfRule>
    <cfRule type="containsText" dxfId="10" priority="35" operator="containsText" text="Middels risiko">
      <formula>NOT(ISERROR(SEARCH("Middels risiko",AO5)))</formula>
    </cfRule>
  </conditionalFormatting>
  <conditionalFormatting sqref="AO23:AO27">
    <cfRule type="containsText" dxfId="9" priority="30" operator="containsText" text="Høy risiko">
      <formula>NOT(ISERROR(SEARCH("Høy risiko",AO23)))</formula>
    </cfRule>
    <cfRule type="containsText" dxfId="8" priority="31" operator="containsText" text="Lav risiko">
      <formula>NOT(ISERROR(SEARCH("Lav risiko",AO23)))</formula>
    </cfRule>
    <cfRule type="containsText" dxfId="7" priority="32" operator="containsText" text="Middels risiko">
      <formula>NOT(ISERROR(SEARCH("Middels risiko",AO23)))</formula>
    </cfRule>
  </conditionalFormatting>
  <conditionalFormatting sqref="AO32:AO36">
    <cfRule type="containsText" dxfId="6" priority="27" operator="containsText" text="Høy risiko">
      <formula>NOT(ISERROR(SEARCH("Høy risiko",AO32)))</formula>
    </cfRule>
    <cfRule type="containsText" dxfId="5" priority="28" operator="containsText" text="Lav risiko">
      <formula>NOT(ISERROR(SEARCH("Lav risiko",AO32)))</formula>
    </cfRule>
    <cfRule type="containsText" dxfId="4" priority="29" operator="containsText" text="Middels risiko">
      <formula>NOT(ISERROR(SEARCH("Middels risiko",AO32)))</formula>
    </cfRule>
  </conditionalFormatting>
  <conditionalFormatting sqref="G36">
    <cfRule type="colorScale" priority="23">
      <colorScale>
        <cfvo type="num" val="1"/>
        <cfvo type="num" val="2.5"/>
        <cfvo type="num" val="5"/>
        <color rgb="FF00B050"/>
        <color rgb="FFFFEB84"/>
        <color rgb="FFFF0000"/>
      </colorScale>
    </cfRule>
    <cfRule type="colorScale" priority="24">
      <colorScale>
        <cfvo type="num" val="5"/>
        <cfvo type="num" val="15"/>
        <cfvo type="num" val="25"/>
        <color rgb="FFA7D971"/>
        <color rgb="FFFF9933"/>
        <color rgb="FFE26B0A"/>
      </colorScale>
    </cfRule>
  </conditionalFormatting>
  <conditionalFormatting sqref="G36">
    <cfRule type="colorScale" priority="25">
      <colorScale>
        <cfvo type="num" val="1"/>
        <cfvo type="num" val="3.5"/>
        <cfvo type="num" val="6"/>
        <color rgb="FFFF0000"/>
        <color rgb="FFFFEB84"/>
        <color rgb="FF00B050"/>
      </colorScale>
    </cfRule>
    <cfRule type="colorScale" priority="26">
      <colorScale>
        <cfvo type="min"/>
        <cfvo type="percentile" val="50"/>
        <cfvo type="max"/>
        <color rgb="FFF8696B"/>
        <color rgb="FFFFEB84"/>
        <color rgb="FF63BE7B"/>
      </colorScale>
    </cfRule>
  </conditionalFormatting>
  <conditionalFormatting sqref="G27">
    <cfRule type="colorScale" priority="19">
      <colorScale>
        <cfvo type="num" val="1"/>
        <cfvo type="num" val="2.5"/>
        <cfvo type="num" val="5"/>
        <color rgb="FF00B050"/>
        <color rgb="FFFFEB84"/>
        <color rgb="FFFF0000"/>
      </colorScale>
    </cfRule>
    <cfRule type="colorScale" priority="20">
      <colorScale>
        <cfvo type="num" val="5"/>
        <cfvo type="num" val="15"/>
        <cfvo type="num" val="25"/>
        <color rgb="FFA7D971"/>
        <color rgb="FFFF9933"/>
        <color rgb="FFE26B0A"/>
      </colorScale>
    </cfRule>
  </conditionalFormatting>
  <conditionalFormatting sqref="G27">
    <cfRule type="colorScale" priority="21">
      <colorScale>
        <cfvo type="num" val="1"/>
        <cfvo type="num" val="3.5"/>
        <cfvo type="num" val="6"/>
        <color rgb="FFFF0000"/>
        <color rgb="FFFFEB84"/>
        <color rgb="FF00B050"/>
      </colorScale>
    </cfRule>
    <cfRule type="colorScale" priority="22">
      <colorScale>
        <cfvo type="min"/>
        <cfvo type="percentile" val="50"/>
        <cfvo type="max"/>
        <color rgb="FFF8696B"/>
        <color rgb="FFFFEB84"/>
        <color rgb="FF63BE7B"/>
      </colorScale>
    </cfRule>
  </conditionalFormatting>
  <conditionalFormatting sqref="AN15">
    <cfRule type="colorScale" priority="8">
      <colorScale>
        <cfvo type="num" val="1"/>
        <cfvo type="num" val="2.5"/>
        <cfvo type="num" val="5"/>
        <color rgb="FF00B050"/>
        <color rgb="FFFFEB84"/>
        <color rgb="FFFF0000"/>
      </colorScale>
    </cfRule>
    <cfRule type="colorScale" priority="9">
      <colorScale>
        <cfvo type="num" val="5"/>
        <cfvo type="num" val="15"/>
        <cfvo type="num" val="25"/>
        <color rgb="FFA7D971"/>
        <color rgb="FFFF9933"/>
        <color rgb="FFE26B0A"/>
      </colorScale>
    </cfRule>
  </conditionalFormatting>
  <conditionalFormatting sqref="AN15">
    <cfRule type="colorScale" priority="10">
      <colorScale>
        <cfvo type="num" val="1"/>
        <cfvo type="num" val="3.5"/>
        <cfvo type="num" val="6"/>
        <color rgb="FFFF0000"/>
        <color rgb="FFFFEB84"/>
        <color rgb="FF00B050"/>
      </colorScale>
    </cfRule>
    <cfRule type="colorScale" priority="11">
      <colorScale>
        <cfvo type="min"/>
        <cfvo type="percentile" val="50"/>
        <cfvo type="max"/>
        <color rgb="FFF8696B"/>
        <color rgb="FFFFEB84"/>
        <color rgb="FF63BE7B"/>
      </colorScale>
    </cfRule>
  </conditionalFormatting>
  <conditionalFormatting sqref="G15">
    <cfRule type="colorScale" priority="1">
      <colorScale>
        <cfvo type="num" val="1"/>
        <cfvo type="num" val="2.5"/>
        <cfvo type="num" val="5"/>
        <color rgb="FF00B050"/>
        <color rgb="FFFFEB84"/>
        <color rgb="FFFF0000"/>
      </colorScale>
    </cfRule>
    <cfRule type="colorScale" priority="2">
      <colorScale>
        <cfvo type="num" val="5"/>
        <cfvo type="num" val="15"/>
        <cfvo type="num" val="25"/>
        <color rgb="FFA7D971"/>
        <color rgb="FFFF9933"/>
        <color rgb="FFE26B0A"/>
      </colorScale>
    </cfRule>
  </conditionalFormatting>
  <conditionalFormatting sqref="G15">
    <cfRule type="colorScale" priority="3">
      <colorScale>
        <cfvo type="num" val="1"/>
        <cfvo type="num" val="3.5"/>
        <cfvo type="num" val="6"/>
        <color rgb="FFFF0000"/>
        <color rgb="FFFFEB84"/>
        <color rgb="FF00B050"/>
      </colorScale>
    </cfRule>
    <cfRule type="colorScale" priority="4">
      <colorScale>
        <cfvo type="min"/>
        <cfvo type="percentile" val="50"/>
        <cfvo type="max"/>
        <color rgb="FFF8696B"/>
        <color rgb="FFFFEB84"/>
        <color rgb="FF63BE7B"/>
      </colorScale>
    </cfRule>
  </conditionalFormatting>
  <dataValidations xWindow="666" yWindow="605" count="2">
    <dataValidation type="list" allowBlank="1" showInputMessage="1" showErrorMessage="1" sqref="AK37:AK1048576 AK23:AK26 AK28:AK30 AK32:AK35" xr:uid="{48F36AAF-D6BA-46DC-A3CE-0ACA1BA232FB}">
      <formula1>#REF!</formula1>
    </dataValidation>
    <dataValidation type="list" allowBlank="1" showInputMessage="1" showErrorMessage="1" sqref="AO28:AO30 AO37:AO39" xr:uid="{FC0BA097-CA8C-4B5C-B374-C01A62570785}">
      <formula1>"Lav risiko,Middels risiko,Høy risiko"</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82C6-E6BA-4C9D-83FD-A19DF4C2057A}">
  <sheetPr>
    <tabColor rgb="FF92D04F"/>
  </sheetPr>
  <dimension ref="A1:S27"/>
  <sheetViews>
    <sheetView zoomScale="80" zoomScaleNormal="80" workbookViewId="0">
      <selection activeCell="D6" sqref="D6"/>
    </sheetView>
  </sheetViews>
  <sheetFormatPr baseColWidth="10" defaultColWidth="10.85546875" defaultRowHeight="15"/>
  <cols>
    <col min="1" max="1" width="2.85546875" style="34" customWidth="1"/>
    <col min="2" max="6" width="10.85546875" style="34"/>
    <col min="7" max="7" width="2.85546875" style="34" customWidth="1"/>
    <col min="8" max="8" width="10.85546875" style="34"/>
    <col min="9" max="9" width="13.42578125" style="34" customWidth="1"/>
    <col min="10" max="10" width="66.42578125" style="34" customWidth="1"/>
    <col min="11" max="11" width="11.5703125" style="34" customWidth="1"/>
    <col min="12" max="12" width="11.5703125" style="34" hidden="1" customWidth="1"/>
    <col min="13" max="13" width="2.85546875" style="34" hidden="1" customWidth="1"/>
    <col min="14" max="15" width="10.85546875" style="34" hidden="1" customWidth="1"/>
    <col min="16" max="17" width="10.85546875" style="34"/>
    <col min="18" max="18" width="30.5703125" style="34" customWidth="1"/>
    <col min="19" max="19" width="28.85546875" style="34" customWidth="1"/>
    <col min="20" max="16384" width="10.85546875" style="34"/>
  </cols>
  <sheetData>
    <row r="1" spans="1:19" ht="110.1" customHeight="1">
      <c r="A1" s="192" t="str">
        <f>CONCATENATE("Risikomatrise"," - ",Kundeinformasjon!$B$3," v",MAX(Revisjon!$B$3:$B$50))</f>
        <v>Risikomatrise -  v1</v>
      </c>
      <c r="B1" s="192"/>
      <c r="C1" s="192"/>
      <c r="D1" s="192"/>
      <c r="E1" s="192"/>
      <c r="F1" s="192"/>
      <c r="G1" s="192"/>
      <c r="H1" s="192"/>
      <c r="I1" s="192"/>
      <c r="J1" s="192"/>
      <c r="K1" s="192"/>
      <c r="L1" s="192"/>
      <c r="M1" s="192"/>
      <c r="N1" s="192"/>
      <c r="O1" s="192"/>
    </row>
    <row r="2" spans="1:19" ht="20.100000000000001" customHeight="1">
      <c r="A2" s="38"/>
      <c r="B2" s="193" t="s">
        <v>11</v>
      </c>
      <c r="C2" s="193"/>
      <c r="D2" s="193"/>
      <c r="E2" s="193"/>
      <c r="F2" s="193"/>
      <c r="G2" s="38"/>
      <c r="H2" s="38"/>
      <c r="I2" s="38"/>
      <c r="J2" s="38"/>
      <c r="K2" s="38"/>
      <c r="L2" s="38"/>
      <c r="M2" s="38"/>
      <c r="N2" s="38"/>
      <c r="O2" s="38"/>
    </row>
    <row r="3" spans="1:19">
      <c r="A3" s="37"/>
      <c r="B3" s="197" t="s">
        <v>310</v>
      </c>
      <c r="C3" s="197"/>
      <c r="D3" s="197"/>
      <c r="E3" s="197"/>
      <c r="F3" s="197"/>
      <c r="G3" s="37"/>
      <c r="H3" s="191"/>
      <c r="I3" s="191"/>
      <c r="J3" s="191"/>
      <c r="K3" s="191"/>
      <c r="L3" s="191"/>
      <c r="M3" s="37"/>
      <c r="N3" s="191"/>
      <c r="O3" s="191"/>
    </row>
    <row r="4" spans="1:19" ht="60" customHeight="1">
      <c r="A4" s="195" t="s">
        <v>10</v>
      </c>
      <c r="B4" s="42" t="str">
        <f>IFERROR(LEFT(_xlfn.TEXTJOIN("",TRUE,Risikoanalyse!#REF!),LEN(_xlfn.TEXTJOIN("",TRUE,Risikoanalyse!#REF!))-1),"")</f>
        <v/>
      </c>
      <c r="C4" s="43" t="str">
        <f>IFERROR(LEFT(_xlfn.TEXTJOIN("",TRUE,Risikoanalyse!#REF!),LEN(_xlfn.TEXTJOIN("",TRUE,Risikoanalyse!#REF!))-1),"")</f>
        <v/>
      </c>
      <c r="D4" s="43" t="str">
        <f>IFERROR(LEFT(_xlfn.TEXTJOIN("",TRUE,Risikoanalyse!#REF!),LEN(_xlfn.TEXTJOIN("",TRUE,Risikoanalyse!#REF!))-1),"")</f>
        <v/>
      </c>
      <c r="E4" s="44" t="str">
        <f>IFERROR(LEFT(_xlfn.TEXTJOIN("",TRUE,Risikoanalyse!#REF!),LEN(_xlfn.TEXTJOIN("",TRUE,Risikoanalyse!#REF!))-1),"")</f>
        <v/>
      </c>
      <c r="F4" s="44" t="str">
        <f>IFERROR(LEFT(_xlfn.TEXTJOIN("",TRUE,Risikoanalyse!#REF!),LEN(_xlfn.TEXTJOIN("",TRUE,Risikoanalyse!#REF!))-1),"")</f>
        <v/>
      </c>
      <c r="G4" s="41"/>
      <c r="H4" s="52" t="str">
        <f>IFERROR(LEFT(_xlfn.TEXTJOIN("",TRUE,#REF!),LEN(_xlfn.TEXTJOIN("",TRUE,#REF!))-1),"")</f>
        <v/>
      </c>
      <c r="I4" s="58" t="s">
        <v>2</v>
      </c>
      <c r="J4" s="58" t="s">
        <v>224</v>
      </c>
      <c r="K4" s="52"/>
      <c r="L4" s="52" t="str">
        <f>IFERROR(LEFT(_xlfn.TEXTJOIN("",TRUE,#REF!),LEN(_xlfn.TEXTJOIN("",TRUE,#REF!))-1),"")</f>
        <v/>
      </c>
      <c r="M4" s="52" t="str">
        <f>IFERROR(LEFT(_xlfn.TEXTJOIN("",TRUE,#REF!),LEN(_xlfn.TEXTJOIN("",TRUE,#REF!))-1),"")</f>
        <v/>
      </c>
      <c r="N4" s="52" t="str">
        <f>IFERROR(LEFT(_xlfn.TEXTJOIN("",TRUE,#REF!),LEN(_xlfn.TEXTJOIN("",TRUE,#REF!))-1),"")</f>
        <v/>
      </c>
      <c r="O4" s="52" t="str">
        <f>IFERROR(LEFT(_xlfn.TEXTJOIN("",TRUE,#REF!),LEN(_xlfn.TEXTJOIN("",TRUE,#REF!))-1),"")</f>
        <v/>
      </c>
    </row>
    <row r="5" spans="1:19" ht="60" customHeight="1">
      <c r="A5" s="195"/>
      <c r="B5" s="39" t="str">
        <f>IFERROR(LEFT(_xlfn.TEXTJOIN("",TRUE,Risikoanalyse!#REF!),LEN(_xlfn.TEXTJOIN("",TRUE,Risikoanalyse!#REF!))-1),"")</f>
        <v/>
      </c>
      <c r="C5" s="42" t="str">
        <f>IFERROR(LEFT(_xlfn.TEXTJOIN("",TRUE,Risikoanalyse!#REF!),LEN(_xlfn.TEXTJOIN("",TRUE,Risikoanalyse!#REF!))-1),"")</f>
        <v/>
      </c>
      <c r="D5" s="43" t="str">
        <f>IFERROR(LEFT(_xlfn.TEXTJOIN("",TRUE,Risikoanalyse!#REF!),LEN(_xlfn.TEXTJOIN("",TRUE,Risikoanalyse!#REF!))-1),"")</f>
        <v/>
      </c>
      <c r="E5" s="43" t="str">
        <f>IFERROR(LEFT(_xlfn.TEXTJOIN("",TRUE,Risikoanalyse!#REF!),LEN(_xlfn.TEXTJOIN("",TRUE,Risikoanalyse!#REF!))-1),"")</f>
        <v/>
      </c>
      <c r="F5" s="44" t="str">
        <f>IFERROR(LEFT(_xlfn.TEXTJOIN("",TRUE,Risikoanalyse!#REF!),LEN(_xlfn.TEXTJOIN("",TRUE,Risikoanalyse!#REF!))-1),"")</f>
        <v/>
      </c>
      <c r="G5" s="41"/>
      <c r="H5" s="52" t="str">
        <f>IFERROR(LEFT(_xlfn.TEXTJOIN("",TRUE,#REF!),LEN(_xlfn.TEXTJOIN("",TRUE,#REF!))-1),"")</f>
        <v/>
      </c>
      <c r="I5" s="60" t="e">
        <f>IF(Risikoanalyse!#REF!&gt;0,Risikoanalyse!A5," ")</f>
        <v>#REF!</v>
      </c>
      <c r="J5" s="59" t="e">
        <f>IF(Risikoanalyse!#REF!&gt;0,Risikoanalyse!#REF!," ")</f>
        <v>#REF!</v>
      </c>
      <c r="K5" s="52"/>
      <c r="L5" s="52" t="str">
        <f>IFERROR(LEFT(_xlfn.TEXTJOIN("",TRUE,#REF!),LEN(_xlfn.TEXTJOIN("",TRUE,#REF!))-1),"")</f>
        <v/>
      </c>
      <c r="M5" s="52" t="str">
        <f>IFERROR(LEFT(_xlfn.TEXTJOIN("",TRUE,#REF!),LEN(_xlfn.TEXTJOIN("",TRUE,#REF!))-1),"")</f>
        <v/>
      </c>
      <c r="N5" s="52" t="str">
        <f>IFERROR(LEFT(_xlfn.TEXTJOIN("",TRUE,#REF!),LEN(_xlfn.TEXTJOIN("",TRUE,#REF!))-1),"")</f>
        <v/>
      </c>
      <c r="O5" s="52" t="str">
        <f>IFERROR(LEFT(_xlfn.TEXTJOIN("",TRUE,#REF!),LEN(_xlfn.TEXTJOIN("",TRUE,#REF!))-1),"")</f>
        <v/>
      </c>
      <c r="R5" s="76" t="s">
        <v>328</v>
      </c>
      <c r="S5" s="76" t="s">
        <v>331</v>
      </c>
    </row>
    <row r="6" spans="1:19" ht="60" customHeight="1">
      <c r="A6" s="195"/>
      <c r="B6" s="45" t="str">
        <f>IFERROR(LEFT(_xlfn.TEXTJOIN("",TRUE,Risikoanalyse!#REF!),LEN(_xlfn.TEXTJOIN("",TRUE,Risikoanalyse!#REF!))-1),"")</f>
        <v/>
      </c>
      <c r="C6" s="39" t="str">
        <f>IFERROR(LEFT(_xlfn.TEXTJOIN("",TRUE,Risikoanalyse!#REF!),LEN(_xlfn.TEXTJOIN("",TRUE,Risikoanalyse!#REF!))-1),"")</f>
        <v/>
      </c>
      <c r="D6" s="42" t="str">
        <f>IFERROR(LEFT(_xlfn.TEXTJOIN("",TRUE,Risikoanalyse!#REF!),LEN(_xlfn.TEXTJOIN("",TRUE,Risikoanalyse!#REF!))-1),"")</f>
        <v/>
      </c>
      <c r="E6" s="43" t="str">
        <f>IFERROR(LEFT(_xlfn.TEXTJOIN("",TRUE,Risikoanalyse!#REF!),LEN(_xlfn.TEXTJOIN("",TRUE,Risikoanalyse!#REF!))-1),"")</f>
        <v/>
      </c>
      <c r="F6" s="43" t="str">
        <f>IFERROR(LEFT(_xlfn.TEXTJOIN("",TRUE,Risikoanalyse!#REF!),LEN(_xlfn.TEXTJOIN("",TRUE,Risikoanalyse!#REF!))-1),"")</f>
        <v/>
      </c>
      <c r="G6" s="41"/>
      <c r="H6" s="52" t="str">
        <f>IFERROR(LEFT(_xlfn.TEXTJOIN("",TRUE,#REF!),LEN(_xlfn.TEXTJOIN("",TRUE,#REF!))-1),"")</f>
        <v/>
      </c>
      <c r="I6" s="60" t="e">
        <f>IF(Risikoanalyse!#REF!&gt;0,Risikoanalyse!A6," ")</f>
        <v>#REF!</v>
      </c>
      <c r="J6" s="59" t="e">
        <f>IF(Risikoanalyse!#REF!&gt;0,Risikoanalyse!#REF!," ")</f>
        <v>#REF!</v>
      </c>
      <c r="K6" s="52"/>
      <c r="L6" s="52" t="str">
        <f>IFERROR(LEFT(_xlfn.TEXTJOIN("",TRUE,#REF!),LEN(_xlfn.TEXTJOIN("",TRUE,#REF!))-1),"")</f>
        <v/>
      </c>
      <c r="M6" s="52" t="str">
        <f>IFERROR(LEFT(_xlfn.TEXTJOIN("",TRUE,#REF!),LEN(_xlfn.TEXTJOIN("",TRUE,#REF!))-1),"")</f>
        <v/>
      </c>
      <c r="N6" s="52" t="str">
        <f>IFERROR(LEFT(_xlfn.TEXTJOIN("",TRUE,#REF!),LEN(_xlfn.TEXTJOIN("",TRUE,#REF!))-1),"")</f>
        <v/>
      </c>
      <c r="O6" s="52" t="str">
        <f>IFERROR(LEFT(_xlfn.TEXTJOIN("",TRUE,#REF!),LEN(_xlfn.TEXTJOIN("",TRUE,#REF!))-1),"")</f>
        <v/>
      </c>
      <c r="R6" s="76" t="s">
        <v>329</v>
      </c>
      <c r="S6" s="76" t="s">
        <v>332</v>
      </c>
    </row>
    <row r="7" spans="1:19" ht="60" customHeight="1">
      <c r="A7" s="195"/>
      <c r="B7" s="46" t="str">
        <f>IFERROR(LEFT(_xlfn.TEXTJOIN("",TRUE,Risikoanalyse!#REF!),LEN(_xlfn.TEXTJOIN("",TRUE,Risikoanalyse!#REF!))-1),"")</f>
        <v/>
      </c>
      <c r="C7" s="45" t="str">
        <f>IFERROR(LEFT(_xlfn.TEXTJOIN("",TRUE,Risikoanalyse!#REF!),LEN(_xlfn.TEXTJOIN("",TRUE,Risikoanalyse!#REF!))-1),"")</f>
        <v/>
      </c>
      <c r="D7" s="39" t="str">
        <f>IFERROR(LEFT(_xlfn.TEXTJOIN("",TRUE,Risikoanalyse!#REF!),LEN(_xlfn.TEXTJOIN("",TRUE,Risikoanalyse!#REF!))-1),"")</f>
        <v/>
      </c>
      <c r="E7" s="42" t="str">
        <f>IFERROR(LEFT(_xlfn.TEXTJOIN("",TRUE,Risikoanalyse!#REF!),LEN(_xlfn.TEXTJOIN("",TRUE,Risikoanalyse!#REF!))-1),"")</f>
        <v/>
      </c>
      <c r="F7" s="43" t="str">
        <f>IFERROR(LEFT(_xlfn.TEXTJOIN("",TRUE,Risikoanalyse!#REF!),LEN(_xlfn.TEXTJOIN("",TRUE,Risikoanalyse!#REF!))-1),"")</f>
        <v/>
      </c>
      <c r="G7" s="41"/>
      <c r="H7" s="52" t="str">
        <f>IFERROR(LEFT(_xlfn.TEXTJOIN("",TRUE,#REF!),LEN(_xlfn.TEXTJOIN("",TRUE,#REF!))-1),"")</f>
        <v/>
      </c>
      <c r="I7" s="60" t="str">
        <f>IF(Risikoanalyse!F7&gt;0,Risikoanalyse!A7," ")</f>
        <v>R3</v>
      </c>
      <c r="J7" s="59" t="str">
        <f>IF(Risikoanalyse!F7&gt;0,Risikoanalyse!C7," ")</f>
        <v>Risiko for brudd på rett til sosial sikkerhet</v>
      </c>
      <c r="K7" s="52"/>
      <c r="L7" s="52" t="str">
        <f>IFERROR(LEFT(_xlfn.TEXTJOIN("",TRUE,#REF!),LEN(_xlfn.TEXTJOIN("",TRUE,#REF!))-1),"")</f>
        <v/>
      </c>
      <c r="M7" s="52" t="str">
        <f>IFERROR(LEFT(_xlfn.TEXTJOIN("",TRUE,#REF!),LEN(_xlfn.TEXTJOIN("",TRUE,#REF!))-1),"")</f>
        <v/>
      </c>
      <c r="N7" s="52" t="str">
        <f>IFERROR(LEFT(_xlfn.TEXTJOIN("",TRUE,#REF!),LEN(_xlfn.TEXTJOIN("",TRUE,#REF!))-1),"")</f>
        <v/>
      </c>
      <c r="O7" s="52" t="str">
        <f>IFERROR(LEFT(_xlfn.TEXTJOIN("",TRUE,#REF!),LEN(_xlfn.TEXTJOIN("",TRUE,#REF!))-1),"")</f>
        <v/>
      </c>
      <c r="R7" s="76" t="s">
        <v>330</v>
      </c>
      <c r="S7" s="76" t="s">
        <v>333</v>
      </c>
    </row>
    <row r="8" spans="1:19" ht="60" customHeight="1">
      <c r="A8" s="195"/>
      <c r="B8" s="46" t="str">
        <f>IFERROR(LEFT(_xlfn.TEXTJOIN("",TRUE,Risikoanalyse!#REF!),LEN(_xlfn.TEXTJOIN("",TRUE,Risikoanalyse!#REF!))-1),"")</f>
        <v/>
      </c>
      <c r="C8" s="46" t="str">
        <f>IFERROR(LEFT(_xlfn.TEXTJOIN("",TRUE,Risikoanalyse!#REF!),LEN(_xlfn.TEXTJOIN("",TRUE,Risikoanalyse!#REF!))-1),"")</f>
        <v/>
      </c>
      <c r="D8" s="45" t="str">
        <f>IFERROR(LEFT(_xlfn.TEXTJOIN("",TRUE,Risikoanalyse!#REF!),LEN(_xlfn.TEXTJOIN("",TRUE,Risikoanalyse!#REF!))-1),"")</f>
        <v/>
      </c>
      <c r="E8" s="39" t="str">
        <f>IFERROR(LEFT(_xlfn.TEXTJOIN("",TRUE,Risikoanalyse!#REF!),LEN(_xlfn.TEXTJOIN("",TRUE,Risikoanalyse!#REF!))-1),"")</f>
        <v/>
      </c>
      <c r="F8" s="42" t="str">
        <f>IFERROR(LEFT(_xlfn.TEXTJOIN("",TRUE,Risikoanalyse!#REF!),LEN(_xlfn.TEXTJOIN("",TRUE,Risikoanalyse!#REF!))-1),"")</f>
        <v/>
      </c>
      <c r="G8" s="41"/>
      <c r="H8" s="52" t="str">
        <f>IFERROR(LEFT(_xlfn.TEXTJOIN("",TRUE,#REF!),LEN(_xlfn.TEXTJOIN("",TRUE,#REF!))-1),"")</f>
        <v/>
      </c>
      <c r="I8" s="60" t="str">
        <f>IF(Risikoanalyse!F8&gt;0,Risikoanalyse!A8," ")</f>
        <v xml:space="preserve"> </v>
      </c>
      <c r="J8" s="59" t="str">
        <f>IF(Risikoanalyse!F8&gt;0,Risikoanalyse!C8," ")</f>
        <v xml:space="preserve"> </v>
      </c>
      <c r="K8" s="52"/>
      <c r="L8" s="52" t="str">
        <f>IFERROR(LEFT(_xlfn.TEXTJOIN("",TRUE,#REF!),LEN(_xlfn.TEXTJOIN("",TRUE,#REF!))-1),"")</f>
        <v/>
      </c>
      <c r="M8" s="52" t="str">
        <f>IFERROR(LEFT(_xlfn.TEXTJOIN("",TRUE,#REF!),LEN(_xlfn.TEXTJOIN("",TRUE,#REF!))-1),"")</f>
        <v/>
      </c>
      <c r="N8" s="52" t="str">
        <f>IFERROR(LEFT(_xlfn.TEXTJOIN("",TRUE,#REF!),LEN(_xlfn.TEXTJOIN("",TRUE,#REF!))-1),"")</f>
        <v/>
      </c>
      <c r="O8" s="52" t="str">
        <f>IFERROR(LEFT(_xlfn.TEXTJOIN("",TRUE,#REF!),LEN(_xlfn.TEXTJOIN("",TRUE,#REF!))-1),"")</f>
        <v/>
      </c>
    </row>
    <row r="9" spans="1:19" ht="34.5" customHeight="1">
      <c r="A9" s="33"/>
      <c r="B9" s="196" t="s">
        <v>226</v>
      </c>
      <c r="C9" s="196"/>
      <c r="D9" s="196"/>
      <c r="E9" s="196"/>
      <c r="F9" s="196"/>
      <c r="G9" s="52"/>
      <c r="H9" s="52"/>
      <c r="I9" s="60" t="e">
        <f>IF(Risikoanalyse!#REF!&gt;0,Risikoanalyse!A9," ")</f>
        <v>#REF!</v>
      </c>
      <c r="J9" s="59" t="e">
        <f>IF(Risikoanalyse!#REF!&gt;0,Risikoanalyse!#REF!," ")</f>
        <v>#REF!</v>
      </c>
      <c r="K9" s="52"/>
      <c r="L9" s="52"/>
      <c r="M9" s="52"/>
      <c r="N9" s="52"/>
      <c r="O9" s="52"/>
    </row>
    <row r="10" spans="1:19" ht="52.5" customHeight="1">
      <c r="A10" s="38"/>
      <c r="B10" s="193" t="s">
        <v>9</v>
      </c>
      <c r="C10" s="193"/>
      <c r="D10" s="193"/>
      <c r="E10" s="193"/>
      <c r="F10" s="193"/>
      <c r="G10" s="38"/>
      <c r="H10" s="38"/>
      <c r="I10" s="60" t="e">
        <f>IF(Risikoanalyse!#REF!&gt;0,Risikoanalyse!A10," ")</f>
        <v>#REF!</v>
      </c>
      <c r="J10" s="59" t="e">
        <f>IF(Risikoanalyse!#REF!&gt;0,Risikoanalyse!#REF!," ")</f>
        <v>#REF!</v>
      </c>
      <c r="K10" s="38"/>
      <c r="L10" s="38"/>
      <c r="M10" s="38"/>
      <c r="N10" s="38"/>
      <c r="O10" s="38"/>
    </row>
    <row r="11" spans="1:19">
      <c r="A11" s="37"/>
      <c r="B11" s="197" t="s">
        <v>310</v>
      </c>
      <c r="C11" s="197"/>
      <c r="D11" s="197"/>
      <c r="E11" s="197"/>
      <c r="F11" s="197"/>
      <c r="G11" s="37"/>
      <c r="H11" s="53"/>
      <c r="I11" s="60" t="str">
        <f>IF(Risikoanalyse!F11&gt;0,Risikoanalyse!A11," ")</f>
        <v xml:space="preserve"> </v>
      </c>
      <c r="J11" s="59" t="str">
        <f>IF(Risikoanalyse!F11&gt;0,Risikoanalyse!C11," ")</f>
        <v xml:space="preserve"> </v>
      </c>
      <c r="K11" s="37"/>
      <c r="L11" s="53"/>
      <c r="M11" s="53"/>
      <c r="N11" s="53"/>
      <c r="O11" s="53"/>
    </row>
    <row r="12" spans="1:19" ht="60" customHeight="1">
      <c r="A12" s="195" t="s">
        <v>10</v>
      </c>
      <c r="B12" s="39" t="str">
        <f>IFERROR(LEFT(_xlfn.TEXTJOIN("",TRUE,Risikoanalyse!Q5:Q39),LEN(_xlfn.TEXTJOIN("",TRUE,Risikoanalyse!Q5:Q39))-1),"")</f>
        <v/>
      </c>
      <c r="C12" s="43" t="str">
        <f>IFERROR(LEFT(_xlfn.TEXTJOIN("",TRUE,Risikoanalyse!V5:V39),LEN(_xlfn.TEXTJOIN("",TRUE,Risikoanalyse!V5:V39))-1),"")</f>
        <v/>
      </c>
      <c r="D12" s="43" t="str">
        <f>IFERROR(LEFT(_xlfn.TEXTJOIN("",TRUE,Risikoanalyse!AA5:AA39),LEN(_xlfn.TEXTJOIN("",TRUE,Risikoanalyse!AA5:AA39))-1),"")</f>
        <v/>
      </c>
      <c r="E12" s="44" t="str">
        <f>IFERROR(LEFT(_xlfn.TEXTJOIN("",TRUE,Risikoanalyse!AF5:AF39),LEN(_xlfn.TEXTJOIN("",TRUE,Risikoanalyse!AF5:AF39))-1),"")</f>
        <v/>
      </c>
      <c r="F12" s="44"/>
      <c r="G12" s="41"/>
      <c r="H12" s="53" t="str">
        <f>IFERROR(LEFT(_xlfn.TEXTJOIN("",TRUE,#REF!),LEN(_xlfn.TEXTJOIN("",TRUE,#REF!))-1),"")</f>
        <v/>
      </c>
      <c r="I12" s="60" t="e">
        <f>IF(Risikoanalyse!#REF!&gt;0,Risikoanalyse!A12," ")</f>
        <v>#REF!</v>
      </c>
      <c r="J12" s="59" t="e">
        <f>IF(Risikoanalyse!#REF!&gt;0,Risikoanalyse!#REF!," ")</f>
        <v>#REF!</v>
      </c>
      <c r="K12" s="53"/>
      <c r="L12" s="53" t="str">
        <f>IFERROR(LEFT(_xlfn.TEXTJOIN("",TRUE,#REF!),LEN(_xlfn.TEXTJOIN("",TRUE,#REF!))-1),"")</f>
        <v/>
      </c>
      <c r="M12" s="53" t="str">
        <f>IFERROR(LEFT(_xlfn.TEXTJOIN("",TRUE,#REF!),LEN(_xlfn.TEXTJOIN("",TRUE,#REF!))-1),"")</f>
        <v/>
      </c>
      <c r="N12" s="53" t="str">
        <f>IFERROR(LEFT(_xlfn.TEXTJOIN("",TRUE,#REF!),LEN(_xlfn.TEXTJOIN("",TRUE,#REF!))-1),"")</f>
        <v/>
      </c>
      <c r="O12" s="53" t="str">
        <f>IFERROR(LEFT(_xlfn.TEXTJOIN("",TRUE,#REF!),LEN(_xlfn.TEXTJOIN("",TRUE,#REF!))-1),"")</f>
        <v/>
      </c>
    </row>
    <row r="13" spans="1:19" ht="60" customHeight="1">
      <c r="A13" s="195"/>
      <c r="B13" s="39" t="str">
        <f>IFERROR(LEFT(_xlfn.TEXTJOIN("",TRUE,Risikoanalyse!P5:P39),LEN(_xlfn.TEXTJOIN("",TRUE,Risikoanalyse!P5:P39))-1),"")</f>
        <v/>
      </c>
      <c r="C13" s="39" t="str">
        <f>IFERROR(LEFT(_xlfn.TEXTJOIN("",TRUE,Risikoanalyse!U5:U39),LEN(_xlfn.TEXTJOIN("",TRUE,Risikoanalyse!U5:U39))-1),"")</f>
        <v/>
      </c>
      <c r="D13" s="43" t="str">
        <f>IFERROR(LEFT(_xlfn.TEXTJOIN("",TRUE,Risikoanalyse!Z5:Z39),LEN(_xlfn.TEXTJOIN("",TRUE,Risikoanalyse!Z5:Z39))-1),"")</f>
        <v/>
      </c>
      <c r="E13" s="43" t="str">
        <f>IFERROR(LEFT(_xlfn.TEXTJOIN("",TRUE,Risikoanalyse!AE5:AE39),LEN(_xlfn.TEXTJOIN("",TRUE,Risikoanalyse!AE5:AE39))-1),"")</f>
        <v/>
      </c>
      <c r="F13" s="44" t="str">
        <f>IFERROR(LEFT(_xlfn.TEXTJOIN("",TRUE,Risikoanalyse!AJ5:AJ39),LEN(_xlfn.TEXTJOIN("",TRUE,Risikoanalyse!AJ5:AJ39))-1),"")</f>
        <v/>
      </c>
      <c r="G13" s="41"/>
      <c r="H13" s="52" t="str">
        <f>IFERROR(LEFT(_xlfn.TEXTJOIN("",TRUE,#REF!),LEN(_xlfn.TEXTJOIN("",TRUE,#REF!))-1),"")</f>
        <v/>
      </c>
      <c r="I13" s="60" t="str">
        <f>IF(Risikoanalyse!F13&gt;0,Risikoanalyse!A13," ")</f>
        <v xml:space="preserve"> </v>
      </c>
      <c r="J13" s="59" t="str">
        <f>IF(Risikoanalyse!F13&gt;0,Risikoanalyse!C13," ")</f>
        <v xml:space="preserve"> </v>
      </c>
      <c r="K13" s="52"/>
      <c r="L13" s="52" t="str">
        <f>IFERROR(LEFT(_xlfn.TEXTJOIN("",TRUE,#REF!),LEN(_xlfn.TEXTJOIN("",TRUE,#REF!))-1),"")</f>
        <v/>
      </c>
      <c r="M13" s="52" t="str">
        <f>IFERROR(LEFT(_xlfn.TEXTJOIN("",TRUE,#REF!),LEN(_xlfn.TEXTJOIN("",TRUE,#REF!))-1),"")</f>
        <v/>
      </c>
      <c r="N13" s="52" t="str">
        <f>IFERROR(LEFT(_xlfn.TEXTJOIN("",TRUE,#REF!),LEN(_xlfn.TEXTJOIN("",TRUE,#REF!))-1),"")</f>
        <v/>
      </c>
      <c r="O13" s="52" t="str">
        <f>IFERROR(LEFT(_xlfn.TEXTJOIN("",TRUE,#REF!),LEN(_xlfn.TEXTJOIN("",TRUE,#REF!))-1),"")</f>
        <v/>
      </c>
    </row>
    <row r="14" spans="1:19" ht="60" customHeight="1">
      <c r="A14" s="195"/>
      <c r="B14" s="45" t="str">
        <f>IFERROR(LEFT(_xlfn.TEXTJOIN("",TRUE,Risikoanalyse!O5:O39),LEN(_xlfn.TEXTJOIN("",TRUE,Risikoanalyse!O5:O39))-1),"")</f>
        <v/>
      </c>
      <c r="C14" s="39" t="str">
        <f>IFERROR(LEFT(_xlfn.TEXTJOIN("",TRUE,Risikoanalyse!T5:T39),LEN(_xlfn.TEXTJOIN("",TRUE,Risikoanalyse!T5:T39))-1),"")</f>
        <v/>
      </c>
      <c r="D14" s="39" t="str">
        <f>IFERROR(LEFT(_xlfn.TEXTJOIN("",TRUE,Risikoanalyse!Y5:Y39),LEN(_xlfn.TEXTJOIN("",TRUE,Risikoanalyse!Y5:Y39))-1),"")</f>
        <v/>
      </c>
      <c r="E14" s="43" t="str">
        <f>IFERROR(LEFT(_xlfn.TEXTJOIN("",TRUE,Risikoanalyse!AD5:AD39),LEN(_xlfn.TEXTJOIN("",TRUE,Risikoanalyse!AD5:AD39))-1),"")</f>
        <v/>
      </c>
      <c r="F14" s="43" t="str">
        <f>IFERROR(LEFT(_xlfn.TEXTJOIN("",TRUE,Risikoanalyse!AI5:AI39),LEN(_xlfn.TEXTJOIN("",TRUE,Risikoanalyse!AI5:AI39))-1),"")</f>
        <v/>
      </c>
      <c r="G14" s="41"/>
      <c r="H14" s="52" t="str">
        <f>IFERROR(LEFT(_xlfn.TEXTJOIN("",TRUE,#REF!),LEN(_xlfn.TEXTJOIN("",TRUE,#REF!))-1),"")</f>
        <v/>
      </c>
      <c r="I14" s="60" t="e">
        <f>IF(Risikoanalyse!#REF!&gt;0,Risikoanalyse!A14," ")</f>
        <v>#REF!</v>
      </c>
      <c r="J14" s="59" t="e">
        <f>IF(Risikoanalyse!#REF!&gt;0,Risikoanalyse!#REF!," ")</f>
        <v>#REF!</v>
      </c>
      <c r="K14" s="52"/>
      <c r="L14" s="52" t="str">
        <f>IFERROR(LEFT(_xlfn.TEXTJOIN("",TRUE,#REF!),LEN(_xlfn.TEXTJOIN("",TRUE,#REF!))-1),"")</f>
        <v/>
      </c>
      <c r="M14" s="52" t="str">
        <f>IFERROR(LEFT(_xlfn.TEXTJOIN("",TRUE,#REF!),LEN(_xlfn.TEXTJOIN("",TRUE,#REF!))-1),"")</f>
        <v/>
      </c>
      <c r="N14" s="52" t="str">
        <f>IFERROR(LEFT(_xlfn.TEXTJOIN("",TRUE,#REF!),LEN(_xlfn.TEXTJOIN("",TRUE,#REF!))-1),"")</f>
        <v/>
      </c>
      <c r="O14" s="52" t="str">
        <f>IFERROR(LEFT(_xlfn.TEXTJOIN("",TRUE,#REF!),LEN(_xlfn.TEXTJOIN("",TRUE,#REF!))-1),"")</f>
        <v/>
      </c>
    </row>
    <row r="15" spans="1:19" ht="60" customHeight="1">
      <c r="A15" s="195"/>
      <c r="B15" s="57" t="str">
        <f>IFERROR(LEFT(_xlfn.TEXTJOIN("",TRUE,Risikoanalyse!N5:N39),LEN(_xlfn.TEXTJOIN("",TRUE,Risikoanalyse!N5:N39))-1),"")</f>
        <v/>
      </c>
      <c r="C15" s="45" t="str">
        <f>IFERROR(LEFT(_xlfn.TEXTJOIN("",TRUE,Risikoanalyse!S5:S39),LEN(_xlfn.TEXTJOIN("",TRUE,Risikoanalyse!S5:S39))-1),"")</f>
        <v/>
      </c>
      <c r="D15" s="39" t="str">
        <f>IFERROR(LEFT(_xlfn.TEXTJOIN("",TRUE,Risikoanalyse!X5:X39),LEN(_xlfn.TEXTJOIN("",TRUE,Risikoanalyse!X5:X39))-1),"")</f>
        <v/>
      </c>
      <c r="E15" s="39" t="str">
        <f>IFERROR(LEFT(_xlfn.TEXTJOIN("",TRUE,Risikoanalyse!AC5:AC39),LEN(_xlfn.TEXTJOIN("",TRUE,Risikoanalyse!AC5:AC39))-1),"")</f>
        <v/>
      </c>
      <c r="F15" s="40" t="str">
        <f>IFERROR(LEFT(_xlfn.TEXTJOIN("",TRUE,Risikoanalyse!AH5:AH39),LEN(_xlfn.TEXTJOIN("",TRUE,Risikoanalyse!AH5:AH39))-1),"")</f>
        <v/>
      </c>
      <c r="G15" s="41"/>
      <c r="H15" s="52" t="str">
        <f>IFERROR(LEFT(_xlfn.TEXTJOIN("",TRUE,#REF!),LEN(_xlfn.TEXTJOIN("",TRUE,#REF!))-1),"")</f>
        <v/>
      </c>
      <c r="I15" s="60" t="str">
        <f>IF(Risikoanalyse!F16&gt;0,Risikoanalyse!A16," ")</f>
        <v xml:space="preserve"> </v>
      </c>
      <c r="J15" s="59" t="str">
        <f>IF(Risikoanalyse!F16&gt;0,Risikoanalyse!C16," ")</f>
        <v xml:space="preserve"> </v>
      </c>
      <c r="K15" s="52"/>
      <c r="L15" s="52" t="str">
        <f>IFERROR(LEFT(_xlfn.TEXTJOIN("",TRUE,#REF!),LEN(_xlfn.TEXTJOIN("",TRUE,#REF!))-1),"")</f>
        <v/>
      </c>
      <c r="M15" s="52" t="str">
        <f>IFERROR(LEFT(_xlfn.TEXTJOIN("",TRUE,#REF!),LEN(_xlfn.TEXTJOIN("",TRUE,#REF!))-1),"")</f>
        <v/>
      </c>
      <c r="N15" s="52" t="str">
        <f>IFERROR(LEFT(_xlfn.TEXTJOIN("",TRUE,#REF!),LEN(_xlfn.TEXTJOIN("",TRUE,#REF!))-1),"")</f>
        <v/>
      </c>
      <c r="O15" s="52" t="str">
        <f>IFERROR(LEFT(_xlfn.TEXTJOIN("",TRUE,#REF!),LEN(_xlfn.TEXTJOIN("",TRUE,#REF!))-1),"")</f>
        <v/>
      </c>
    </row>
    <row r="16" spans="1:19" ht="60" customHeight="1">
      <c r="A16" s="195"/>
      <c r="B16" s="57" t="str">
        <f>IFERROR(LEFT(_xlfn.TEXTJOIN("",TRUE,Risikoanalyse!M5:M39),LEN(_xlfn.TEXTJOIN("",TRUE,Risikoanalyse!M5:M39))-1),"")</f>
        <v/>
      </c>
      <c r="C16" s="57" t="str">
        <f>IFERROR(LEFT(_xlfn.TEXTJOIN("",TRUE,Risikoanalyse!R5:R39),LEN(_xlfn.TEXTJOIN("",TRUE,Risikoanalyse!R5:R39))-1),"")</f>
        <v/>
      </c>
      <c r="D16" s="45" t="str">
        <f>IFERROR(LEFT(_xlfn.TEXTJOIN("",TRUE,Risikoanalyse!W5:W39),LEN(_xlfn.TEXTJOIN("",TRUE,Risikoanalyse!W5:W39))-1),"")</f>
        <v/>
      </c>
      <c r="E16" s="39" t="str">
        <f>IFERROR(LEFT(_xlfn.TEXTJOIN("",TRUE,Risikoanalyse!AB5:AB39),LEN(_xlfn.TEXTJOIN("",TRUE,Risikoanalyse!AB5:AB39))-1),"")</f>
        <v/>
      </c>
      <c r="F16" s="39" t="str">
        <f>IFERROR(LEFT(_xlfn.TEXTJOIN("",TRUE,Risikoanalyse!AG5:AG39),LEN(_xlfn.TEXTJOIN("",TRUE,Risikoanalyse!AG5:AG39))-1),"")</f>
        <v/>
      </c>
      <c r="G16" s="41"/>
      <c r="H16" s="52" t="str">
        <f>IFERROR(LEFT(_xlfn.TEXTJOIN("",TRUE,#REF!),LEN(_xlfn.TEXTJOIN("",TRUE,#REF!))-1),"")</f>
        <v/>
      </c>
      <c r="I16" s="60" t="str">
        <f>IF(Risikoanalyse!F18&gt;0,Risikoanalyse!A18," ")</f>
        <v xml:space="preserve"> </v>
      </c>
      <c r="J16" s="59" t="str">
        <f>IF(Risikoanalyse!F18&gt;0,Risikoanalyse!C18," ")</f>
        <v xml:space="preserve"> </v>
      </c>
      <c r="K16" s="55"/>
      <c r="L16" s="52" t="str">
        <f>IFERROR(LEFT(_xlfn.TEXTJOIN("",TRUE,#REF!),LEN(_xlfn.TEXTJOIN("",TRUE,#REF!))-1),"")</f>
        <v/>
      </c>
      <c r="M16" s="52" t="str">
        <f>IFERROR(LEFT(_xlfn.TEXTJOIN("",TRUE,#REF!),LEN(_xlfn.TEXTJOIN("",TRUE,#REF!))-1),"")</f>
        <v/>
      </c>
      <c r="N16" s="52" t="str">
        <f>IFERROR(LEFT(_xlfn.TEXTJOIN("",TRUE,#REF!),LEN(_xlfn.TEXTJOIN("",TRUE,#REF!))-1),"")</f>
        <v/>
      </c>
      <c r="O16" s="52" t="str">
        <f>IFERROR(LEFT(_xlfn.TEXTJOIN("",TRUE,#REF!),LEN(_xlfn.TEXTJOIN("",TRUE,#REF!))-1),"")</f>
        <v/>
      </c>
    </row>
    <row r="17" spans="1:15" ht="24.75" customHeight="1">
      <c r="A17" s="33"/>
      <c r="B17" s="194" t="s">
        <v>4</v>
      </c>
      <c r="C17" s="194"/>
      <c r="D17" s="194"/>
      <c r="E17" s="194"/>
      <c r="F17" s="194"/>
      <c r="G17" s="52"/>
      <c r="H17" s="52"/>
      <c r="I17" s="60" t="str">
        <f>IF(Risikoanalyse!F19&gt;0,Risikoanalyse!A19," ")</f>
        <v xml:space="preserve"> </v>
      </c>
      <c r="J17" s="59" t="str">
        <f>IF(Risikoanalyse!F19&gt;0,Risikoanalyse!C19," ")</f>
        <v xml:space="preserve"> </v>
      </c>
      <c r="K17" s="53"/>
      <c r="L17" s="52"/>
      <c r="M17" s="52"/>
      <c r="N17" s="52"/>
      <c r="O17" s="52"/>
    </row>
    <row r="18" spans="1:15" ht="21.75" customHeight="1">
      <c r="A18" s="33"/>
      <c r="B18" s="56"/>
      <c r="C18" s="191"/>
      <c r="D18" s="191"/>
      <c r="E18" s="191"/>
      <c r="F18" s="191"/>
      <c r="G18" s="52"/>
      <c r="H18" s="52"/>
      <c r="I18" s="60" t="str">
        <f>IF(Risikoanalyse!F20&gt;0,Risikoanalyse!A20," ")</f>
        <v xml:space="preserve"> </v>
      </c>
      <c r="J18" s="59" t="str">
        <f>IF(Risikoanalyse!F20&gt;0,Risikoanalyse!C20," ")</f>
        <v xml:space="preserve"> </v>
      </c>
      <c r="K18" s="52" t="str">
        <f>IFERROR(LEFT(_xlfn.TEXTJOIN("",TRUE,#REF!),LEN(_xlfn.TEXTJOIN("",TRUE,#REF!))-1),"")</f>
        <v/>
      </c>
      <c r="L18" s="52" t="str">
        <f>IFERROR(LEFT(_xlfn.TEXTJOIN("",TRUE,#REF!),LEN(_xlfn.TEXTJOIN("",TRUE,#REF!))-1),"")</f>
        <v/>
      </c>
      <c r="M18" s="52" t="str">
        <f>IFERROR(LEFT(_xlfn.TEXTJOIN("",TRUE,#REF!),LEN(_xlfn.TEXTJOIN("",TRUE,#REF!))-1),"")</f>
        <v/>
      </c>
      <c r="N18" s="52" t="str">
        <f>IFERROR(LEFT(_xlfn.TEXTJOIN("",TRUE,#REF!),LEN(_xlfn.TEXTJOIN("",TRUE,#REF!))-1),"")</f>
        <v/>
      </c>
    </row>
    <row r="19" spans="1:15" ht="21.75" customHeight="1">
      <c r="A19" s="33"/>
      <c r="B19" s="54"/>
      <c r="C19" s="54"/>
      <c r="D19" s="54"/>
      <c r="E19" s="54"/>
      <c r="F19" s="54"/>
      <c r="G19" s="52"/>
      <c r="H19" s="52"/>
      <c r="I19" s="60" t="str">
        <f>IF(Risikoanalyse!F21&gt;0,Risikoanalyse!A21," ")</f>
        <v xml:space="preserve"> </v>
      </c>
      <c r="J19" s="59" t="str">
        <f>IF(Risikoanalyse!F21&gt;0,Risikoanalyse!C21," ")</f>
        <v xml:space="preserve"> </v>
      </c>
      <c r="K19" s="53"/>
      <c r="L19" s="53"/>
      <c r="M19" s="53"/>
      <c r="N19" s="53"/>
      <c r="O19" s="53"/>
    </row>
    <row r="20" spans="1:15" ht="21.75" customHeight="1">
      <c r="A20" s="33"/>
      <c r="B20" s="191"/>
      <c r="C20" s="191"/>
      <c r="D20" s="191"/>
      <c r="E20" s="191"/>
      <c r="F20" s="191"/>
      <c r="G20" s="52"/>
      <c r="H20" s="52" t="str">
        <f>IFERROR(LEFT(_xlfn.TEXTJOIN("",TRUE,#REF!),LEN(_xlfn.TEXTJOIN("",TRUE,#REF!))-1),"")</f>
        <v/>
      </c>
      <c r="I20" s="60" t="str">
        <f>IF(Risikoanalyse!F23&gt;0,Risikoanalyse!A23," ")</f>
        <v xml:space="preserve"> </v>
      </c>
      <c r="J20" s="59" t="str">
        <f>IF(Risikoanalyse!F23&gt;0,Risikoanalyse!C23," ")</f>
        <v xml:space="preserve"> </v>
      </c>
      <c r="K20" s="191"/>
      <c r="L20" s="191" t="str">
        <f>IFERROR(LEFT(_xlfn.TEXTJOIN("",TRUE,#REF!),LEN(_xlfn.TEXTJOIN("",TRUE,#REF!))-1),"")</f>
        <v/>
      </c>
      <c r="M20" s="191" t="str">
        <f>IFERROR(LEFT(_xlfn.TEXTJOIN("",TRUE,#REF!),LEN(_xlfn.TEXTJOIN("",TRUE,#REF!))-1),"")</f>
        <v/>
      </c>
      <c r="N20" s="191" t="str">
        <f>IFERROR(LEFT(_xlfn.TEXTJOIN("",TRUE,#REF!),LEN(_xlfn.TEXTJOIN("",TRUE,#REF!))-1),"")</f>
        <v/>
      </c>
      <c r="O20" s="191" t="str">
        <f>IFERROR(LEFT(_xlfn.TEXTJOIN("",TRUE,#REF!),LEN(_xlfn.TEXTJOIN("",TRUE,#REF!))-1),"")</f>
        <v/>
      </c>
    </row>
    <row r="21" spans="1:15" ht="21.75" customHeight="1">
      <c r="A21" s="33"/>
      <c r="B21" s="56"/>
      <c r="C21" s="191"/>
      <c r="D21" s="191"/>
      <c r="E21" s="191"/>
      <c r="F21" s="191"/>
      <c r="G21" s="52"/>
      <c r="H21" s="52"/>
      <c r="I21" s="60" t="str">
        <f>IF(Risikoanalyse!F24&gt;0,Risikoanalyse!A24," ")</f>
        <v xml:space="preserve"> </v>
      </c>
      <c r="J21" s="59" t="str">
        <f>IF(Risikoanalyse!F24&gt;0,Risikoanalyse!C24," ")</f>
        <v xml:space="preserve"> </v>
      </c>
      <c r="K21" s="52"/>
      <c r="L21" s="52"/>
      <c r="M21" s="52"/>
      <c r="N21" s="52"/>
      <c r="O21" s="52"/>
    </row>
    <row r="22" spans="1:15" ht="21.75" customHeight="1">
      <c r="A22" s="33"/>
      <c r="B22" s="191"/>
      <c r="C22" s="191"/>
      <c r="D22" s="191"/>
      <c r="E22" s="191"/>
      <c r="F22" s="191"/>
      <c r="G22" s="52"/>
      <c r="H22" s="52"/>
      <c r="I22" s="53"/>
      <c r="J22" s="53"/>
      <c r="K22" s="52"/>
    </row>
    <row r="23" spans="1:15" ht="21.75" customHeight="1">
      <c r="A23" s="33"/>
      <c r="B23" s="191"/>
      <c r="C23" s="191"/>
      <c r="D23" s="191"/>
      <c r="E23" s="191"/>
      <c r="F23" s="191"/>
      <c r="G23" s="52"/>
      <c r="H23" s="52"/>
      <c r="I23" s="53"/>
      <c r="J23" s="53"/>
      <c r="K23" s="52"/>
    </row>
    <row r="24" spans="1:15" ht="21.75" customHeight="1">
      <c r="A24" s="33"/>
      <c r="B24" s="191"/>
      <c r="C24" s="191"/>
      <c r="D24" s="191"/>
      <c r="E24" s="191"/>
      <c r="F24" s="191"/>
      <c r="G24" s="52"/>
      <c r="H24" s="52"/>
      <c r="I24" s="53"/>
      <c r="J24" s="53"/>
      <c r="K24" s="52"/>
    </row>
    <row r="25" spans="1:15" ht="21.75" customHeight="1">
      <c r="A25" s="33"/>
      <c r="B25" s="191"/>
      <c r="C25" s="191"/>
      <c r="D25" s="191"/>
      <c r="E25" s="191"/>
      <c r="F25" s="191"/>
      <c r="G25" s="52"/>
      <c r="H25" s="52"/>
      <c r="I25" s="53"/>
      <c r="J25" s="53"/>
      <c r="K25" s="52"/>
    </row>
    <row r="26" spans="1:15" ht="21.75" customHeight="1">
      <c r="A26" s="33"/>
      <c r="B26" s="191"/>
      <c r="C26" s="191"/>
      <c r="D26" s="191"/>
      <c r="E26" s="191"/>
      <c r="F26" s="191"/>
      <c r="G26" s="52"/>
      <c r="H26" s="52"/>
      <c r="I26" s="53"/>
      <c r="J26" s="53"/>
      <c r="K26" s="52"/>
    </row>
    <row r="27" spans="1:15">
      <c r="A27" s="33"/>
      <c r="B27" s="191"/>
      <c r="C27" s="191"/>
      <c r="D27" s="191"/>
      <c r="E27" s="191"/>
      <c r="F27" s="191"/>
      <c r="G27" s="52"/>
      <c r="H27" s="52"/>
      <c r="I27" s="53"/>
      <c r="J27" s="53"/>
      <c r="K27" s="52"/>
    </row>
  </sheetData>
  <mergeCells count="21">
    <mergeCell ref="B26:F26"/>
    <mergeCell ref="B27:F27"/>
    <mergeCell ref="K20:O20"/>
    <mergeCell ref="B22:F22"/>
    <mergeCell ref="B23:F23"/>
    <mergeCell ref="B24:F24"/>
    <mergeCell ref="B25:F25"/>
    <mergeCell ref="B20:F20"/>
    <mergeCell ref="C18:F18"/>
    <mergeCell ref="C21:F21"/>
    <mergeCell ref="H3:L3"/>
    <mergeCell ref="N3:O3"/>
    <mergeCell ref="A1:O1"/>
    <mergeCell ref="B10:F10"/>
    <mergeCell ref="B17:F17"/>
    <mergeCell ref="B2:F2"/>
    <mergeCell ref="A12:A16"/>
    <mergeCell ref="B9:F9"/>
    <mergeCell ref="A4:A8"/>
    <mergeCell ref="B11:F11"/>
    <mergeCell ref="B3:F3"/>
  </mergeCell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EB71-A11D-4230-B116-C9A8F46FDF4F}">
  <dimension ref="A2:F45"/>
  <sheetViews>
    <sheetView showGridLines="0" workbookViewId="0">
      <selection activeCell="A13" sqref="A13"/>
    </sheetView>
  </sheetViews>
  <sheetFormatPr baseColWidth="10" defaultRowHeight="15"/>
  <cols>
    <col min="1" max="1" width="11.42578125" style="133"/>
    <col min="2" max="2" width="13.42578125" bestFit="1" customWidth="1"/>
  </cols>
  <sheetData>
    <row r="2" spans="1:6" ht="23.25">
      <c r="A2" s="135" t="s">
        <v>388</v>
      </c>
      <c r="B2" s="136" t="s">
        <v>389</v>
      </c>
      <c r="C2" s="136"/>
      <c r="D2" s="136"/>
      <c r="E2" s="136"/>
      <c r="F2" s="136"/>
    </row>
    <row r="4" spans="1:6" s="2" customFormat="1">
      <c r="A4" s="132" t="s">
        <v>386</v>
      </c>
      <c r="B4" s="2" t="s">
        <v>387</v>
      </c>
    </row>
    <row r="5" spans="1:6" ht="15.75">
      <c r="A5" s="133">
        <v>1</v>
      </c>
      <c r="B5" s="130" t="s">
        <v>328</v>
      </c>
    </row>
    <row r="6" spans="1:6">
      <c r="A6" s="133">
        <v>1.1000000000000001</v>
      </c>
      <c r="B6" s="131" t="str">
        <f t="shared" ref="B6:B12" si="0">+B5</f>
        <v>Lav risiko</v>
      </c>
    </row>
    <row r="7" spans="1:6">
      <c r="A7" s="133">
        <v>1.2</v>
      </c>
      <c r="B7" s="131" t="str">
        <f t="shared" si="0"/>
        <v>Lav risiko</v>
      </c>
    </row>
    <row r="8" spans="1:6">
      <c r="A8" s="133">
        <v>1.3</v>
      </c>
      <c r="B8" s="131" t="str">
        <f t="shared" si="0"/>
        <v>Lav risiko</v>
      </c>
    </row>
    <row r="9" spans="1:6">
      <c r="A9" s="133">
        <v>1.4</v>
      </c>
      <c r="B9" s="131" t="str">
        <f t="shared" si="0"/>
        <v>Lav risiko</v>
      </c>
    </row>
    <row r="10" spans="1:6">
      <c r="A10" s="133">
        <v>1.5</v>
      </c>
      <c r="B10" s="131" t="str">
        <f t="shared" si="0"/>
        <v>Lav risiko</v>
      </c>
    </row>
    <row r="11" spans="1:6">
      <c r="A11" s="133">
        <v>1.6</v>
      </c>
      <c r="B11" s="131" t="str">
        <f t="shared" si="0"/>
        <v>Lav risiko</v>
      </c>
    </row>
    <row r="12" spans="1:6">
      <c r="A12" s="133">
        <v>1.7</v>
      </c>
      <c r="B12" s="131" t="str">
        <f t="shared" si="0"/>
        <v>Lav risiko</v>
      </c>
    </row>
    <row r="13" spans="1:6" ht="15.75">
      <c r="A13" s="133">
        <v>1.8</v>
      </c>
      <c r="B13" s="130" t="s">
        <v>329</v>
      </c>
    </row>
    <row r="14" spans="1:6">
      <c r="A14" s="133">
        <v>1.9</v>
      </c>
      <c r="B14" s="131" t="str">
        <f t="shared" ref="B14:B28" si="1">+B13</f>
        <v>Middels risiko</v>
      </c>
    </row>
    <row r="15" spans="1:6">
      <c r="A15" s="133">
        <v>2</v>
      </c>
      <c r="B15" s="131" t="str">
        <f t="shared" si="1"/>
        <v>Middels risiko</v>
      </c>
    </row>
    <row r="16" spans="1:6">
      <c r="A16" s="133">
        <v>2.1</v>
      </c>
      <c r="B16" s="131" t="str">
        <f t="shared" si="1"/>
        <v>Middels risiko</v>
      </c>
    </row>
    <row r="17" spans="1:2">
      <c r="A17" s="133">
        <v>2.2000000000000002</v>
      </c>
      <c r="B17" s="131" t="str">
        <f t="shared" si="1"/>
        <v>Middels risiko</v>
      </c>
    </row>
    <row r="18" spans="1:2">
      <c r="A18" s="133">
        <v>2.2999999999999998</v>
      </c>
      <c r="B18" s="131" t="str">
        <f t="shared" si="1"/>
        <v>Middels risiko</v>
      </c>
    </row>
    <row r="19" spans="1:2">
      <c r="A19" s="133">
        <v>2.4</v>
      </c>
      <c r="B19" s="131" t="str">
        <f t="shared" si="1"/>
        <v>Middels risiko</v>
      </c>
    </row>
    <row r="20" spans="1:2">
      <c r="A20" s="133">
        <v>2.5</v>
      </c>
      <c r="B20" s="131" t="str">
        <f t="shared" si="1"/>
        <v>Middels risiko</v>
      </c>
    </row>
    <row r="21" spans="1:2">
      <c r="A21" s="133">
        <v>2.6</v>
      </c>
      <c r="B21" s="131" t="str">
        <f t="shared" si="1"/>
        <v>Middels risiko</v>
      </c>
    </row>
    <row r="22" spans="1:2">
      <c r="A22" s="133">
        <v>2.7</v>
      </c>
      <c r="B22" s="131" t="str">
        <f t="shared" si="1"/>
        <v>Middels risiko</v>
      </c>
    </row>
    <row r="23" spans="1:2">
      <c r="A23" s="133">
        <v>2.8</v>
      </c>
      <c r="B23" s="131" t="str">
        <f t="shared" si="1"/>
        <v>Middels risiko</v>
      </c>
    </row>
    <row r="24" spans="1:2">
      <c r="A24" s="133">
        <v>2.9</v>
      </c>
      <c r="B24" s="131" t="str">
        <f t="shared" si="1"/>
        <v>Middels risiko</v>
      </c>
    </row>
    <row r="25" spans="1:2">
      <c r="A25" s="133">
        <v>3</v>
      </c>
      <c r="B25" s="131" t="str">
        <f t="shared" si="1"/>
        <v>Middels risiko</v>
      </c>
    </row>
    <row r="26" spans="1:2">
      <c r="A26" s="133">
        <v>3.1</v>
      </c>
      <c r="B26" s="131" t="str">
        <f t="shared" si="1"/>
        <v>Middels risiko</v>
      </c>
    </row>
    <row r="27" spans="1:2">
      <c r="A27" s="133">
        <v>3.2</v>
      </c>
      <c r="B27" s="131" t="str">
        <f t="shared" si="1"/>
        <v>Middels risiko</v>
      </c>
    </row>
    <row r="28" spans="1:2">
      <c r="A28" s="133">
        <v>3.3</v>
      </c>
      <c r="B28" s="131" t="str">
        <f t="shared" si="1"/>
        <v>Middels risiko</v>
      </c>
    </row>
    <row r="29" spans="1:2" ht="15.75">
      <c r="A29" s="133">
        <v>3.4</v>
      </c>
      <c r="B29" s="130" t="s">
        <v>330</v>
      </c>
    </row>
    <row r="30" spans="1:2">
      <c r="A30" s="133">
        <v>3.5</v>
      </c>
      <c r="B30" s="131" t="str">
        <f>+B29</f>
        <v>Høy risiko</v>
      </c>
    </row>
    <row r="31" spans="1:2">
      <c r="A31" s="133">
        <v>3.6</v>
      </c>
      <c r="B31" s="131" t="str">
        <f>+B30</f>
        <v>Høy risiko</v>
      </c>
    </row>
    <row r="32" spans="1:2">
      <c r="A32" s="133">
        <v>3.7</v>
      </c>
      <c r="B32" s="131" t="str">
        <f>+B31</f>
        <v>Høy risiko</v>
      </c>
    </row>
    <row r="33" spans="1:2">
      <c r="A33" s="133">
        <v>3.8</v>
      </c>
      <c r="B33" s="131" t="str">
        <f t="shared" ref="B33:B45" si="2">+B32</f>
        <v>Høy risiko</v>
      </c>
    </row>
    <row r="34" spans="1:2">
      <c r="A34" s="133">
        <v>3.9</v>
      </c>
      <c r="B34" s="131" t="str">
        <f t="shared" si="2"/>
        <v>Høy risiko</v>
      </c>
    </row>
    <row r="35" spans="1:2">
      <c r="A35" s="133">
        <v>4</v>
      </c>
      <c r="B35" s="131" t="str">
        <f t="shared" si="2"/>
        <v>Høy risiko</v>
      </c>
    </row>
    <row r="36" spans="1:2">
      <c r="A36" s="133">
        <v>4.0999999999999996</v>
      </c>
      <c r="B36" s="131" t="str">
        <f t="shared" si="2"/>
        <v>Høy risiko</v>
      </c>
    </row>
    <row r="37" spans="1:2">
      <c r="A37" s="133">
        <v>4.2</v>
      </c>
      <c r="B37" s="131" t="str">
        <f t="shared" si="2"/>
        <v>Høy risiko</v>
      </c>
    </row>
    <row r="38" spans="1:2">
      <c r="A38" s="133">
        <v>4.3</v>
      </c>
      <c r="B38" s="131" t="str">
        <f t="shared" si="2"/>
        <v>Høy risiko</v>
      </c>
    </row>
    <row r="39" spans="1:2">
      <c r="A39" s="133">
        <v>4.4000000000000004</v>
      </c>
      <c r="B39" s="131" t="str">
        <f t="shared" si="2"/>
        <v>Høy risiko</v>
      </c>
    </row>
    <row r="40" spans="1:2">
      <c r="A40" s="133">
        <v>4.5</v>
      </c>
      <c r="B40" s="131" t="str">
        <f t="shared" si="2"/>
        <v>Høy risiko</v>
      </c>
    </row>
    <row r="41" spans="1:2">
      <c r="A41" s="133">
        <v>4.5999999999999996</v>
      </c>
      <c r="B41" s="131" t="str">
        <f t="shared" si="2"/>
        <v>Høy risiko</v>
      </c>
    </row>
    <row r="42" spans="1:2">
      <c r="A42" s="133">
        <v>4.7</v>
      </c>
      <c r="B42" s="131" t="str">
        <f t="shared" si="2"/>
        <v>Høy risiko</v>
      </c>
    </row>
    <row r="43" spans="1:2">
      <c r="A43" s="133">
        <v>4.8</v>
      </c>
      <c r="B43" s="131" t="str">
        <f t="shared" si="2"/>
        <v>Høy risiko</v>
      </c>
    </row>
    <row r="44" spans="1:2">
      <c r="A44" s="133">
        <v>4.9000000000000004</v>
      </c>
      <c r="B44" s="131" t="str">
        <f t="shared" si="2"/>
        <v>Høy risiko</v>
      </c>
    </row>
    <row r="45" spans="1:2">
      <c r="A45" s="133">
        <v>5</v>
      </c>
      <c r="B45" s="131" t="str">
        <f t="shared" si="2"/>
        <v>Høy risiko</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DB0D-F74C-4C00-8FD2-38466D9A9CED}">
  <sheetPr codeName="Sheet12">
    <tabColor rgb="FF92D04F"/>
  </sheetPr>
  <dimension ref="B1:AI165"/>
  <sheetViews>
    <sheetView showGridLines="0" zoomScale="110" zoomScaleNormal="110" workbookViewId="0">
      <selection activeCell="E31" sqref="E31"/>
    </sheetView>
  </sheetViews>
  <sheetFormatPr baseColWidth="10" defaultColWidth="11.42578125" defaultRowHeight="15"/>
  <cols>
    <col min="1" max="1" width="3.85546875" customWidth="1"/>
    <col min="2" max="2" width="5.42578125" customWidth="1"/>
    <col min="3" max="3" width="13.5703125" customWidth="1"/>
    <col min="4" max="4" width="44.5703125" customWidth="1"/>
    <col min="5" max="5" width="46.5703125" style="32" customWidth="1"/>
    <col min="6" max="35" width="11.42578125" style="32"/>
  </cols>
  <sheetData>
    <row r="1" spans="2:35">
      <c r="B1" s="198" t="s">
        <v>225</v>
      </c>
      <c r="C1" s="198"/>
      <c r="D1" s="68" t="s">
        <v>304</v>
      </c>
      <c r="E1" s="68" t="s">
        <v>305</v>
      </c>
    </row>
    <row r="2" spans="2:35" s="32" customFormat="1" ht="6" customHeight="1" thickBot="1">
      <c r="B2" s="61"/>
      <c r="C2" s="61"/>
      <c r="D2" s="61"/>
      <c r="E2" s="71"/>
    </row>
    <row r="3" spans="2:35" ht="40.5" customHeight="1" thickBot="1">
      <c r="B3" s="72"/>
      <c r="C3" s="65" t="s">
        <v>258</v>
      </c>
      <c r="D3" s="73" t="s">
        <v>313</v>
      </c>
      <c r="E3" s="73" t="s">
        <v>337</v>
      </c>
      <c r="AI3"/>
    </row>
    <row r="4" spans="2:35" ht="41.25" customHeight="1" thickBot="1">
      <c r="B4" s="72"/>
      <c r="C4" s="65" t="s">
        <v>257</v>
      </c>
      <c r="D4" s="73" t="s">
        <v>314</v>
      </c>
      <c r="E4" s="73" t="s">
        <v>309</v>
      </c>
      <c r="AI4"/>
    </row>
    <row r="5" spans="2:35" ht="43.5" customHeight="1" thickBot="1">
      <c r="B5" s="72"/>
      <c r="C5" s="65" t="s">
        <v>157</v>
      </c>
      <c r="D5" s="73" t="s">
        <v>315</v>
      </c>
      <c r="E5" s="73" t="s">
        <v>308</v>
      </c>
      <c r="AI5"/>
    </row>
    <row r="6" spans="2:35" ht="42.75" customHeight="1" thickBot="1">
      <c r="B6" s="72"/>
      <c r="C6" s="66" t="s">
        <v>158</v>
      </c>
      <c r="D6" s="73" t="s">
        <v>316</v>
      </c>
      <c r="E6" s="73" t="s">
        <v>307</v>
      </c>
      <c r="AI6"/>
    </row>
    <row r="7" spans="2:35" ht="41.25" customHeight="1" thickBot="1">
      <c r="B7" s="72"/>
      <c r="C7" s="66" t="s">
        <v>259</v>
      </c>
      <c r="D7" s="73" t="s">
        <v>317</v>
      </c>
      <c r="E7" s="73" t="s">
        <v>306</v>
      </c>
      <c r="AI7"/>
    </row>
    <row r="8" spans="2:35" s="32" customFormat="1"/>
    <row r="9" spans="2:35" s="32" customFormat="1"/>
    <row r="10" spans="2:35" s="32" customFormat="1"/>
    <row r="11" spans="2:35" s="32" customFormat="1"/>
    <row r="12" spans="2:35" s="32" customFormat="1"/>
    <row r="13" spans="2:35" s="32" customFormat="1"/>
    <row r="14" spans="2:35" s="32" customFormat="1"/>
    <row r="15" spans="2:35" s="32" customFormat="1"/>
    <row r="16" spans="2:35" s="32" customFormat="1"/>
    <row r="17" s="32" customFormat="1"/>
    <row r="18" s="32" customFormat="1"/>
    <row r="19" s="32" customFormat="1"/>
    <row r="20" s="32" customFormat="1"/>
    <row r="21" s="32" customFormat="1"/>
    <row r="22" s="32" customFormat="1"/>
    <row r="23" s="32" customFormat="1"/>
    <row r="24" s="32" customFormat="1"/>
    <row r="25" s="32" customFormat="1"/>
    <row r="26" s="32" customFormat="1"/>
    <row r="27" s="32" customFormat="1"/>
    <row r="28" s="32" customFormat="1"/>
    <row r="29" s="32" customFormat="1"/>
    <row r="30" s="32" customFormat="1"/>
    <row r="31" s="32" customFormat="1"/>
    <row r="32" s="32" customFormat="1"/>
    <row r="33" s="32" customFormat="1"/>
    <row r="34" s="32" customFormat="1"/>
    <row r="35" s="32" customFormat="1"/>
    <row r="36" s="32" customFormat="1"/>
    <row r="37" s="32" customFormat="1"/>
    <row r="38" s="32" customFormat="1"/>
    <row r="39" s="32" customFormat="1"/>
    <row r="40" s="32" customFormat="1"/>
    <row r="41" s="32" customFormat="1"/>
    <row r="42" s="32" customFormat="1"/>
    <row r="43" s="32" customFormat="1"/>
    <row r="44" s="32" customFormat="1"/>
    <row r="45" s="32" customFormat="1"/>
    <row r="46" s="32" customFormat="1"/>
    <row r="47" s="32" customFormat="1"/>
    <row r="48"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sheetData>
  <mergeCells count="1">
    <mergeCell ref="B1:C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18DA-4E78-4F4F-9009-ACA8F7E7E233}">
  <sheetPr codeName="Sheet13">
    <tabColor rgb="FF92D04F"/>
  </sheetPr>
  <dimension ref="B1:BK283"/>
  <sheetViews>
    <sheetView showGridLines="0" zoomScale="120" zoomScaleNormal="120" workbookViewId="0">
      <selection activeCell="F3" sqref="F3:F7"/>
    </sheetView>
  </sheetViews>
  <sheetFormatPr baseColWidth="10" defaultColWidth="11.42578125" defaultRowHeight="15"/>
  <cols>
    <col min="1" max="1" width="3.42578125" customWidth="1"/>
    <col min="2" max="2" width="5.5703125" customWidth="1"/>
    <col min="3" max="3" width="19.85546875" customWidth="1"/>
    <col min="4" max="5" width="30.5703125" customWidth="1"/>
    <col min="6" max="6" width="35.140625" customWidth="1"/>
  </cols>
  <sheetData>
    <row r="1" spans="2:63" ht="30">
      <c r="B1" s="199"/>
      <c r="C1" s="200"/>
      <c r="D1" s="48" t="s">
        <v>310</v>
      </c>
      <c r="E1" s="70" t="s">
        <v>311</v>
      </c>
      <c r="F1" s="48" t="s">
        <v>8</v>
      </c>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row>
    <row r="2" spans="2:63" s="32" customFormat="1" ht="5.25" customHeight="1">
      <c r="B2" s="62"/>
      <c r="C2" s="63"/>
      <c r="D2" s="64"/>
      <c r="E2" s="64"/>
      <c r="F2" s="64"/>
    </row>
    <row r="3" spans="2:63" ht="37.5" customHeight="1">
      <c r="B3" s="72"/>
      <c r="C3" s="74" t="s">
        <v>152</v>
      </c>
      <c r="D3" s="75" t="s">
        <v>321</v>
      </c>
      <c r="E3" s="75" t="s">
        <v>326</v>
      </c>
      <c r="F3" s="201" t="s">
        <v>327</v>
      </c>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row>
    <row r="4" spans="2:63" ht="30">
      <c r="B4" s="72"/>
      <c r="C4" s="74" t="s">
        <v>153</v>
      </c>
      <c r="D4" s="75" t="s">
        <v>320</v>
      </c>
      <c r="E4" s="75" t="s">
        <v>325</v>
      </c>
      <c r="F4" s="20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row>
    <row r="5" spans="2:63" ht="30">
      <c r="B5" s="72"/>
      <c r="C5" s="74" t="s">
        <v>154</v>
      </c>
      <c r="D5" s="75" t="s">
        <v>319</v>
      </c>
      <c r="E5" s="75" t="s">
        <v>324</v>
      </c>
      <c r="F5" s="20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row>
    <row r="6" spans="2:63" ht="38.25" customHeight="1">
      <c r="B6" s="72"/>
      <c r="C6" s="74" t="s">
        <v>155</v>
      </c>
      <c r="D6" s="75" t="s">
        <v>318</v>
      </c>
      <c r="E6" s="75" t="s">
        <v>323</v>
      </c>
      <c r="F6" s="20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row>
    <row r="7" spans="2:63" ht="35.25" customHeight="1">
      <c r="B7" s="72"/>
      <c r="C7" s="74" t="s">
        <v>156</v>
      </c>
      <c r="D7" s="75" t="s">
        <v>312</v>
      </c>
      <c r="E7" s="75" t="s">
        <v>322</v>
      </c>
      <c r="F7" s="203"/>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row>
    <row r="8" spans="2:63">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row>
    <row r="9" spans="2:63">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row>
    <row r="10" spans="2:63">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row>
    <row r="11" spans="2:63">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row>
    <row r="12" spans="2:63">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row>
    <row r="13" spans="2:63">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row>
    <row r="14" spans="2:63">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row>
    <row r="15" spans="2:63">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row>
    <row r="16" spans="2:63">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row>
    <row r="17" spans="3:63">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row>
    <row r="18" spans="3:63">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row>
    <row r="19" spans="3:63">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row>
    <row r="20" spans="3:63">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row>
    <row r="21" spans="3:63">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row>
    <row r="22" spans="3:63">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row>
    <row r="23" spans="3:63">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row>
    <row r="24" spans="3:63">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row>
    <row r="25" spans="3:63">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row>
    <row r="26" spans="3:63">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row>
    <row r="27" spans="3:6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row>
    <row r="28" spans="3:63">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row>
    <row r="29" spans="3:63">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row>
    <row r="30" spans="3:63">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row>
    <row r="31" spans="3:63">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row>
    <row r="32" spans="3:63">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row>
    <row r="33" spans="3:63">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3:6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row>
    <row r="35" spans="3:63">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row>
    <row r="36" spans="3:6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row>
    <row r="37" spans="3:6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row>
    <row r="38" spans="3:63">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row>
    <row r="39" spans="3:63">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row>
    <row r="40" spans="3:63">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row>
    <row r="41" spans="3:63">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row>
    <row r="42" spans="3:63">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row>
    <row r="43" spans="3:63">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row>
    <row r="44" spans="3:63">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row>
    <row r="45" spans="3:63">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row>
    <row r="46" spans="3:63">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row>
    <row r="47" spans="3:63">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row>
    <row r="48" spans="3:63">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row>
    <row r="49" spans="3:63">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row>
    <row r="50" spans="3:63">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row>
    <row r="51" spans="3:63">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row>
    <row r="52" spans="3:63">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row>
    <row r="53" spans="3:63">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row>
    <row r="54" spans="3:63">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row>
    <row r="55" spans="3:6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row>
    <row r="56" spans="3:63">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row>
    <row r="57" spans="3:63">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row>
    <row r="58" spans="3:6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row>
    <row r="59" spans="3:63">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row>
    <row r="60" spans="3:63">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row>
    <row r="61" spans="3:63">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row>
    <row r="62" spans="3:63">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row>
    <row r="63" spans="3:63">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row>
    <row r="64" spans="3:63">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row>
    <row r="65" spans="3:63">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row>
    <row r="66" spans="3:63">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row>
    <row r="67" spans="3:63">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row>
    <row r="68" spans="3:63">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row>
    <row r="69" spans="3:63">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row>
    <row r="70" spans="3:63">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row>
    <row r="71" spans="3:63">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row>
    <row r="72" spans="3:63">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row>
    <row r="73" spans="3:63">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row>
    <row r="74" spans="3:63">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row>
    <row r="75" spans="3:63">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row>
    <row r="76" spans="3:6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row>
    <row r="77" spans="3:63">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row>
    <row r="78" spans="3:63">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row>
    <row r="79" spans="3:63">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row>
    <row r="80" spans="3:63">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row>
    <row r="81" spans="3:63">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row>
    <row r="82" spans="3:63">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row>
    <row r="83" spans="3:6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row>
    <row r="84" spans="3:63">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row>
    <row r="85" spans="3:63">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row>
    <row r="86" spans="3:6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row>
    <row r="87" spans="3:63">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row>
    <row r="88" spans="3:6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3:63">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row>
    <row r="90" spans="3:63">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row>
    <row r="91" spans="3:6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row>
    <row r="92" spans="3:63">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row>
    <row r="93" spans="3:6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row>
    <row r="94" spans="3:63">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3:63">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row>
    <row r="96" spans="3:63">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row>
    <row r="97" spans="3:63">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row>
    <row r="98" spans="3:63">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row>
    <row r="99" spans="3:63">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row>
    <row r="100" spans="3:63">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row>
    <row r="101" spans="3:63">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3:63">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3:63">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row>
    <row r="104" spans="3:63">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row>
    <row r="105" spans="3:63">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row>
    <row r="106" spans="3:63">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row>
    <row r="107" spans="3:63">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row>
    <row r="108" spans="3:63">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row>
    <row r="109" spans="3:63">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row>
    <row r="110" spans="3:63">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row>
    <row r="111" spans="3:63">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row>
    <row r="112" spans="3:63">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row>
    <row r="113" spans="3:63">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row>
    <row r="114" spans="3:63">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row>
    <row r="115" spans="3:63">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row>
    <row r="116" spans="3:63">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row>
    <row r="117" spans="3:63">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row>
    <row r="118" spans="3:63">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row>
    <row r="119" spans="3:63">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row>
    <row r="120" spans="3:63">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row>
    <row r="121" spans="3:63">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row>
    <row r="122" spans="3:63">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row>
    <row r="123" spans="3:63">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row>
    <row r="124" spans="3:63">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row>
    <row r="125" spans="3:63">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row>
    <row r="126" spans="3:63">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row>
    <row r="127" spans="3:63">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row>
    <row r="128" spans="3:63">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row>
    <row r="129" spans="3:63">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row>
    <row r="130" spans="3:63">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row>
    <row r="131" spans="3:63">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row>
    <row r="132" spans="3:63">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row>
    <row r="133" spans="3:63">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row>
    <row r="134" spans="3:63">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row>
    <row r="135" spans="3:63">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row>
    <row r="136" spans="3:63">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row>
    <row r="137" spans="3:63">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row>
    <row r="138" spans="3:63">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row>
    <row r="139" spans="3:63">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row>
    <row r="140" spans="3:63">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row>
    <row r="141" spans="3:63">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row>
    <row r="142" spans="3:63">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row>
    <row r="143" spans="3:63">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row>
    <row r="144" spans="3:63">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row>
    <row r="145" spans="3:63">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row>
    <row r="146" spans="3:63">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row>
    <row r="147" spans="3:63">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row>
    <row r="148" spans="3:63">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row>
    <row r="149" spans="3:63">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row>
    <row r="150" spans="3:63">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row>
    <row r="151" spans="3:63">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row>
    <row r="152" spans="3:63">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row>
    <row r="153" spans="3:63">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row>
    <row r="154" spans="3:63">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row>
    <row r="155" spans="3:63">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row>
    <row r="156" spans="3:63">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row>
    <row r="157" spans="3:63">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row>
    <row r="158" spans="3:63">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row>
    <row r="159" spans="3:63">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row>
    <row r="160" spans="3:63">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row>
    <row r="161" spans="3:63">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row>
    <row r="162" spans="3:63">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row>
    <row r="163" spans="3:63">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row>
    <row r="164" spans="3:63">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row>
    <row r="165" spans="3:63">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row>
    <row r="166" spans="3:63">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row>
    <row r="167" spans="3:63">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row>
    <row r="168" spans="3:63">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row>
    <row r="169" spans="3:63">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row>
    <row r="170" spans="3:63">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row>
    <row r="171" spans="3:63">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row>
    <row r="172" spans="3:63">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row>
    <row r="173" spans="3:63">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row>
    <row r="174" spans="3:63">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row>
    <row r="175" spans="3:63">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row>
    <row r="176" spans="3:63">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row>
    <row r="177" spans="3:63">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row>
    <row r="178" spans="3:63">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row>
    <row r="179" spans="3:63">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row>
    <row r="180" spans="3:63">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row>
    <row r="181" spans="3:63">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row>
    <row r="182" spans="3:63">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row>
    <row r="183" spans="3:63">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row>
    <row r="184" spans="3:63">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row>
    <row r="185" spans="3:63">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row>
    <row r="186" spans="3:63">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row>
    <row r="187" spans="3:63">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row>
    <row r="188" spans="3:63">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row>
    <row r="189" spans="3:63">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row>
    <row r="190" spans="3:63">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row>
    <row r="191" spans="3:63">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row>
    <row r="192" spans="3:63">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row>
    <row r="193" spans="3:63">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row>
    <row r="194" spans="3:63">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row>
    <row r="195" spans="3:63">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row>
    <row r="196" spans="3:63">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row>
    <row r="197" spans="3:63">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row>
    <row r="198" spans="3:63">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row>
    <row r="199" spans="3:63">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row>
    <row r="200" spans="3:63">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row>
    <row r="201" spans="3:63">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row>
    <row r="202" spans="3:63">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row>
    <row r="203" spans="3:63">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row>
    <row r="204" spans="3:63">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row>
    <row r="205" spans="3:63">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row>
    <row r="206" spans="3:63">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row>
    <row r="207" spans="3:63">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row>
    <row r="208" spans="3:63">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row>
    <row r="209" spans="3:63">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row>
    <row r="210" spans="3:63">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row>
    <row r="211" spans="3:63">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row>
    <row r="212" spans="3:63">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row>
    <row r="213" spans="3:63">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row>
    <row r="214" spans="3:63">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row>
    <row r="215" spans="3:63">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row>
    <row r="216" spans="3:63">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row>
    <row r="217" spans="3:63">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row>
    <row r="218" spans="3:63">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row>
    <row r="219" spans="3:63">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row>
    <row r="220" spans="3:63">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row>
    <row r="221" spans="3:63">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row>
    <row r="222" spans="3:63">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row>
    <row r="223" spans="3:63">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row>
    <row r="224" spans="3:63">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row>
    <row r="225" spans="3:63">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row>
    <row r="226" spans="3:63">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row>
    <row r="227" spans="3:63">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row>
    <row r="228" spans="3:63">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row>
    <row r="229" spans="3:63">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row>
    <row r="230" spans="3:63">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row>
    <row r="231" spans="3:63">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row>
    <row r="232" spans="3:63">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row>
    <row r="233" spans="3:63">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row>
    <row r="234" spans="3:63">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row>
    <row r="235" spans="3:63">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row>
    <row r="236" spans="3:63">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row>
    <row r="237" spans="3:63">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row>
    <row r="238" spans="3:63">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row>
    <row r="239" spans="3:63">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row>
    <row r="240" spans="3:63">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row>
    <row r="241" spans="3:63">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row>
    <row r="242" spans="3:63">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row>
    <row r="243" spans="3:63">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row>
    <row r="244" spans="3:63">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row>
    <row r="245" spans="3:63">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row>
    <row r="246" spans="3:63">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row>
    <row r="247" spans="3:63">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row>
    <row r="248" spans="3:63">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row>
    <row r="249" spans="3:63">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row>
    <row r="250" spans="3:63">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row>
    <row r="251" spans="3:63">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row>
    <row r="252" spans="3:63">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row>
    <row r="253" spans="3:63">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row>
    <row r="254" spans="3:63">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row>
    <row r="255" spans="3:63">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row>
    <row r="256" spans="3:63">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row>
    <row r="257" spans="3:63">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row>
    <row r="258" spans="3:63">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row>
    <row r="259" spans="3:63">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row>
    <row r="260" spans="3:63">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row>
    <row r="261" spans="3:63">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row>
    <row r="262" spans="3:63">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row>
    <row r="263" spans="3:63">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row>
    <row r="264" spans="3:63">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row>
    <row r="265" spans="3:63">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row>
    <row r="266" spans="3:63">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row>
    <row r="267" spans="3:63">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row>
    <row r="268" spans="3:63">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row>
    <row r="269" spans="3:63">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row>
    <row r="270" spans="3:63">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row>
    <row r="271" spans="3:63">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row>
    <row r="272" spans="3:63">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row>
    <row r="273" spans="3:63">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row>
    <row r="274" spans="3:63">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row>
    <row r="275" spans="3:63">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row>
    <row r="276" spans="3:63">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row>
    <row r="277" spans="3:63">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row>
    <row r="278" spans="3:63">
      <c r="C278" s="32"/>
      <c r="D278" s="32"/>
      <c r="E278" s="32"/>
      <c r="F278" s="32"/>
      <c r="G278" s="32"/>
      <c r="H278" s="32"/>
    </row>
    <row r="279" spans="3:63">
      <c r="C279" s="32"/>
      <c r="D279" s="32"/>
      <c r="E279" s="32"/>
      <c r="F279" s="32"/>
      <c r="G279" s="32"/>
      <c r="H279" s="32"/>
    </row>
    <row r="280" spans="3:63">
      <c r="C280" s="32"/>
      <c r="D280" s="32"/>
      <c r="E280" s="32"/>
      <c r="F280" s="32"/>
      <c r="G280" s="32"/>
      <c r="H280" s="32"/>
    </row>
    <row r="281" spans="3:63">
      <c r="C281" s="32"/>
      <c r="D281" s="32"/>
      <c r="E281" s="32"/>
      <c r="F281" s="32"/>
      <c r="G281" s="32"/>
      <c r="H281" s="32"/>
    </row>
    <row r="282" spans="3:63">
      <c r="C282" s="32"/>
      <c r="D282" s="32"/>
      <c r="E282" s="32"/>
      <c r="F282" s="32"/>
      <c r="G282" s="32"/>
      <c r="H282" s="32"/>
    </row>
    <row r="283" spans="3:63">
      <c r="C283" s="32"/>
      <c r="D283" s="32"/>
      <c r="E283" s="32"/>
      <c r="F283" s="32"/>
      <c r="G283" s="32"/>
      <c r="H283" s="32"/>
    </row>
  </sheetData>
  <mergeCells count="2">
    <mergeCell ref="B1:C1"/>
    <mergeCell ref="F3:F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5F2AF-FEAF-41DD-90A8-B4234A0F01BB}">
  <sheetPr>
    <tabColor theme="2" tint="-0.249977111117893"/>
  </sheetPr>
  <dimension ref="A1:R166"/>
  <sheetViews>
    <sheetView zoomScale="70" zoomScaleNormal="70" workbookViewId="0">
      <selection activeCell="E18" sqref="E18"/>
    </sheetView>
  </sheetViews>
  <sheetFormatPr baseColWidth="10" defaultColWidth="11.42578125" defaultRowHeight="15"/>
  <cols>
    <col min="1" max="1" width="57.5703125" customWidth="1"/>
    <col min="2" max="2" width="36.85546875" customWidth="1"/>
    <col min="3" max="3" width="21" customWidth="1"/>
    <col min="4" max="4" width="85.42578125" customWidth="1"/>
  </cols>
  <sheetData>
    <row r="1" spans="1:18" ht="57.75" customHeight="1">
      <c r="A1" s="155" t="s">
        <v>12</v>
      </c>
      <c r="B1" s="156"/>
      <c r="C1" s="156"/>
      <c r="D1" s="156"/>
      <c r="E1" s="32"/>
      <c r="F1" s="32"/>
      <c r="G1" s="32"/>
      <c r="H1" s="32"/>
      <c r="I1" s="32"/>
      <c r="J1" s="32"/>
      <c r="K1" s="32"/>
      <c r="L1" s="32"/>
      <c r="M1" s="32"/>
      <c r="N1" s="32"/>
      <c r="O1" s="32"/>
      <c r="P1" s="32"/>
      <c r="Q1" s="32"/>
      <c r="R1" s="32"/>
    </row>
    <row r="2" spans="1:18" ht="256.5" customHeight="1">
      <c r="A2" s="204" t="s">
        <v>395</v>
      </c>
      <c r="B2" s="205"/>
      <c r="C2" s="205"/>
      <c r="D2" s="205"/>
      <c r="E2" s="32"/>
      <c r="F2" s="32"/>
      <c r="G2" s="32"/>
      <c r="H2" s="32"/>
      <c r="I2" s="32"/>
      <c r="J2" s="32"/>
      <c r="K2" s="32"/>
      <c r="L2" s="32"/>
      <c r="M2" s="32"/>
      <c r="N2" s="32"/>
      <c r="O2" s="32"/>
      <c r="P2" s="32"/>
      <c r="Q2" s="32"/>
      <c r="R2" s="32"/>
    </row>
    <row r="3" spans="1:18">
      <c r="A3" s="32"/>
      <c r="B3" s="32"/>
      <c r="C3" s="32"/>
      <c r="D3" s="32"/>
      <c r="E3" s="32"/>
      <c r="F3" s="32"/>
      <c r="G3" s="32"/>
      <c r="H3" s="32"/>
      <c r="I3" s="32"/>
      <c r="J3" s="32"/>
      <c r="K3" s="32"/>
      <c r="L3" s="32"/>
      <c r="M3" s="32"/>
      <c r="N3" s="32"/>
      <c r="O3" s="32"/>
      <c r="P3" s="32"/>
      <c r="Q3" s="32"/>
      <c r="R3" s="32"/>
    </row>
    <row r="4" spans="1:18">
      <c r="A4" s="32"/>
      <c r="B4" s="32"/>
      <c r="C4" s="32"/>
      <c r="D4" s="32"/>
      <c r="E4" s="32"/>
      <c r="F4" s="32"/>
      <c r="G4" s="32"/>
      <c r="H4" s="32"/>
      <c r="I4" s="32"/>
      <c r="J4" s="32"/>
      <c r="K4" s="32"/>
      <c r="L4" s="32"/>
      <c r="M4" s="32"/>
      <c r="N4" s="32"/>
      <c r="O4" s="32"/>
      <c r="P4" s="32"/>
      <c r="Q4" s="32"/>
      <c r="R4" s="32"/>
    </row>
    <row r="5" spans="1:18">
      <c r="A5" s="32"/>
      <c r="B5" s="32"/>
      <c r="C5" s="32"/>
      <c r="D5" s="32"/>
      <c r="E5" s="32"/>
      <c r="F5" s="32"/>
      <c r="G5" s="32"/>
      <c r="H5" s="32"/>
      <c r="I5" s="32"/>
      <c r="J5" s="32"/>
      <c r="K5" s="32"/>
      <c r="L5" s="32"/>
      <c r="M5" s="32"/>
      <c r="N5" s="32"/>
      <c r="O5" s="32"/>
      <c r="P5" s="32"/>
      <c r="Q5" s="32"/>
      <c r="R5" s="32"/>
    </row>
    <row r="6" spans="1:18">
      <c r="A6" s="32"/>
      <c r="B6" s="32"/>
      <c r="C6" s="32"/>
      <c r="D6" s="32"/>
      <c r="E6" s="32"/>
      <c r="F6" s="32"/>
      <c r="G6" s="32"/>
      <c r="H6" s="32"/>
      <c r="I6" s="32"/>
      <c r="J6" s="32"/>
      <c r="K6" s="32"/>
      <c r="L6" s="32"/>
      <c r="M6" s="32"/>
      <c r="N6" s="32"/>
      <c r="O6" s="32"/>
      <c r="P6" s="32"/>
      <c r="Q6" s="32"/>
      <c r="R6" s="32"/>
    </row>
    <row r="7" spans="1:18">
      <c r="A7" s="32"/>
      <c r="B7" s="32"/>
      <c r="C7" s="32"/>
      <c r="D7" s="32"/>
      <c r="E7" s="32"/>
      <c r="F7" s="32"/>
      <c r="G7" s="32"/>
      <c r="H7" s="32"/>
      <c r="I7" s="32"/>
      <c r="J7" s="32"/>
      <c r="K7" s="32"/>
      <c r="L7" s="32"/>
      <c r="M7" s="32"/>
      <c r="N7" s="32"/>
      <c r="O7" s="32"/>
      <c r="P7" s="32"/>
      <c r="Q7" s="32"/>
      <c r="R7" s="32"/>
    </row>
    <row r="8" spans="1:18">
      <c r="A8" s="32"/>
      <c r="B8" s="32"/>
      <c r="C8" s="32"/>
      <c r="D8" s="32"/>
      <c r="E8" s="32"/>
      <c r="F8" s="32"/>
      <c r="G8" s="32"/>
      <c r="H8" s="32"/>
      <c r="I8" s="32"/>
      <c r="J8" s="32"/>
      <c r="K8" s="32"/>
      <c r="L8" s="32"/>
      <c r="M8" s="32"/>
      <c r="N8" s="32"/>
      <c r="O8" s="32"/>
      <c r="P8" s="32"/>
      <c r="Q8" s="32"/>
      <c r="R8" s="32"/>
    </row>
    <row r="9" spans="1:18">
      <c r="A9" s="32"/>
      <c r="B9" s="32"/>
      <c r="C9" s="32"/>
      <c r="D9" s="32"/>
      <c r="E9" s="32"/>
      <c r="F9" s="32"/>
      <c r="G9" s="32"/>
      <c r="H9" s="32"/>
    </row>
    <row r="10" spans="1:18">
      <c r="A10" s="32"/>
      <c r="B10" s="32"/>
      <c r="C10" s="32"/>
      <c r="D10" s="32"/>
      <c r="E10" s="32"/>
      <c r="F10" s="32"/>
      <c r="G10" s="32"/>
      <c r="H10" s="32"/>
    </row>
    <row r="11" spans="1:18">
      <c r="A11" s="32"/>
      <c r="B11" s="32"/>
      <c r="C11" s="32"/>
      <c r="D11" s="32"/>
      <c r="E11" s="32"/>
      <c r="F11" s="32"/>
      <c r="G11" s="32"/>
      <c r="H11" s="32"/>
    </row>
    <row r="12" spans="1:18">
      <c r="A12" s="32"/>
      <c r="B12" s="32"/>
      <c r="C12" s="32"/>
      <c r="D12" s="32"/>
      <c r="E12" s="32"/>
      <c r="F12" s="32"/>
      <c r="G12" s="32"/>
      <c r="H12" s="32"/>
    </row>
    <row r="13" spans="1:18">
      <c r="A13" s="32"/>
      <c r="B13" s="32"/>
      <c r="C13" s="32"/>
      <c r="D13" s="32"/>
      <c r="E13" s="32"/>
      <c r="F13" s="32"/>
      <c r="G13" s="32"/>
      <c r="H13" s="32"/>
    </row>
    <row r="14" spans="1:18">
      <c r="A14" s="32"/>
      <c r="B14" s="32"/>
      <c r="C14" s="32"/>
      <c r="D14" s="32"/>
      <c r="E14" s="32"/>
      <c r="F14" s="32"/>
      <c r="G14" s="32"/>
      <c r="H14" s="32"/>
    </row>
    <row r="15" spans="1:18">
      <c r="A15" s="32"/>
      <c r="B15" s="32"/>
      <c r="C15" s="32"/>
      <c r="D15" s="32"/>
      <c r="E15" s="32"/>
      <c r="F15" s="32"/>
      <c r="G15" s="32"/>
      <c r="H15" s="32"/>
    </row>
    <row r="16" spans="1:18">
      <c r="A16" s="32"/>
      <c r="B16" s="32"/>
      <c r="C16" s="32"/>
      <c r="D16" s="32"/>
      <c r="E16" s="32"/>
      <c r="F16" s="32"/>
      <c r="G16" s="32"/>
      <c r="H16" s="32"/>
    </row>
    <row r="17" spans="1:8">
      <c r="A17" s="32"/>
      <c r="B17" s="32"/>
      <c r="C17" s="32"/>
      <c r="D17" s="32"/>
      <c r="E17" s="32"/>
      <c r="F17" s="32"/>
      <c r="G17" s="32"/>
      <c r="H17" s="32"/>
    </row>
    <row r="18" spans="1:8">
      <c r="A18" s="32"/>
      <c r="B18" s="32"/>
      <c r="C18" s="32"/>
      <c r="D18" s="32"/>
      <c r="E18" s="32"/>
      <c r="F18" s="32"/>
      <c r="G18" s="32"/>
      <c r="H18" s="32"/>
    </row>
    <row r="19" spans="1:8">
      <c r="A19" s="32"/>
      <c r="B19" s="32"/>
      <c r="C19" s="32"/>
      <c r="D19" s="32"/>
      <c r="E19" s="32"/>
      <c r="F19" s="32"/>
      <c r="G19" s="32"/>
      <c r="H19" s="32"/>
    </row>
    <row r="20" spans="1:8">
      <c r="A20" s="32"/>
      <c r="B20" s="32"/>
      <c r="C20" s="32"/>
      <c r="D20" s="32"/>
      <c r="E20" s="32"/>
      <c r="F20" s="32"/>
      <c r="G20" s="32"/>
      <c r="H20" s="32"/>
    </row>
    <row r="21" spans="1:8">
      <c r="A21" s="32"/>
      <c r="B21" s="32"/>
      <c r="C21" s="32"/>
      <c r="D21" s="32"/>
      <c r="E21" s="32"/>
      <c r="F21" s="32"/>
      <c r="G21" s="32"/>
      <c r="H21" s="32"/>
    </row>
    <row r="22" spans="1:8">
      <c r="A22" s="32"/>
      <c r="B22" s="32"/>
      <c r="C22" s="32"/>
      <c r="D22" s="32"/>
      <c r="E22" s="32"/>
      <c r="F22" s="32"/>
      <c r="G22" s="32"/>
      <c r="H22" s="32"/>
    </row>
    <row r="23" spans="1:8">
      <c r="A23" s="32"/>
      <c r="B23" s="32"/>
      <c r="C23" s="32"/>
      <c r="D23" s="32"/>
      <c r="E23" s="32"/>
      <c r="F23" s="32"/>
      <c r="G23" s="32"/>
      <c r="H23" s="32"/>
    </row>
    <row r="24" spans="1:8">
      <c r="A24" s="32"/>
      <c r="B24" s="32"/>
      <c r="C24" s="32"/>
      <c r="D24" s="32"/>
      <c r="E24" s="32"/>
      <c r="F24" s="32"/>
      <c r="G24" s="32"/>
      <c r="H24" s="32"/>
    </row>
    <row r="25" spans="1:8">
      <c r="A25" s="32"/>
      <c r="B25" s="32"/>
      <c r="C25" s="32"/>
      <c r="D25" s="32"/>
      <c r="E25" s="32"/>
      <c r="F25" s="32"/>
      <c r="G25" s="32"/>
      <c r="H25" s="32"/>
    </row>
    <row r="26" spans="1:8">
      <c r="A26" s="32"/>
      <c r="B26" s="32"/>
      <c r="C26" s="32"/>
      <c r="D26" s="32"/>
      <c r="E26" s="32"/>
      <c r="F26" s="32"/>
      <c r="G26" s="32"/>
      <c r="H26" s="32"/>
    </row>
    <row r="27" spans="1:8">
      <c r="A27" s="32"/>
      <c r="B27" s="32"/>
      <c r="C27" s="32"/>
      <c r="D27" s="32"/>
      <c r="E27" s="32"/>
      <c r="F27" s="32"/>
      <c r="G27" s="32"/>
      <c r="H27" s="32"/>
    </row>
    <row r="28" spans="1:8">
      <c r="A28" s="32"/>
      <c r="B28" s="32"/>
      <c r="C28" s="32"/>
      <c r="D28" s="32"/>
      <c r="E28" s="32"/>
      <c r="F28" s="32"/>
      <c r="G28" s="32"/>
      <c r="H28" s="32"/>
    </row>
    <row r="29" spans="1:8">
      <c r="A29" s="32"/>
      <c r="B29" s="32"/>
      <c r="C29" s="32"/>
      <c r="D29" s="32"/>
      <c r="E29" s="32"/>
      <c r="F29" s="32"/>
      <c r="G29" s="32"/>
      <c r="H29" s="32"/>
    </row>
    <row r="30" spans="1:8">
      <c r="A30" s="32"/>
      <c r="B30" s="32"/>
      <c r="C30" s="32"/>
      <c r="D30" s="32"/>
      <c r="E30" s="32"/>
      <c r="F30" s="32"/>
      <c r="G30" s="32"/>
      <c r="H30" s="32"/>
    </row>
    <row r="31" spans="1:8">
      <c r="A31" s="32"/>
      <c r="B31" s="32"/>
      <c r="C31" s="32"/>
      <c r="D31" s="32"/>
      <c r="E31" s="32"/>
      <c r="F31" s="32"/>
      <c r="G31" s="32"/>
      <c r="H31" s="32"/>
    </row>
    <row r="32" spans="1:8">
      <c r="A32" s="32"/>
      <c r="B32" s="32"/>
      <c r="C32" s="32"/>
      <c r="D32" s="32"/>
      <c r="E32" s="32"/>
      <c r="F32" s="32"/>
      <c r="G32" s="32"/>
      <c r="H32" s="32"/>
    </row>
    <row r="33" spans="1:8">
      <c r="A33" s="32"/>
      <c r="B33" s="32"/>
      <c r="C33" s="32"/>
      <c r="D33" s="32"/>
      <c r="E33" s="32"/>
      <c r="F33" s="32"/>
      <c r="G33" s="32"/>
      <c r="H33" s="32"/>
    </row>
    <row r="34" spans="1:8">
      <c r="A34" s="32"/>
      <c r="B34" s="32"/>
      <c r="C34" s="32"/>
      <c r="D34" s="32"/>
      <c r="E34" s="32"/>
      <c r="F34" s="32"/>
      <c r="G34" s="32"/>
      <c r="H34" s="32"/>
    </row>
    <row r="35" spans="1:8">
      <c r="A35" s="32"/>
      <c r="B35" s="32"/>
      <c r="C35" s="32"/>
      <c r="D35" s="32"/>
      <c r="E35" s="32"/>
      <c r="F35" s="32"/>
      <c r="G35" s="32"/>
      <c r="H35" s="32"/>
    </row>
    <row r="36" spans="1:8">
      <c r="A36" s="32"/>
      <c r="B36" s="32"/>
      <c r="C36" s="32"/>
      <c r="D36" s="32"/>
      <c r="E36" s="32"/>
      <c r="F36" s="32"/>
      <c r="G36" s="32"/>
      <c r="H36" s="32"/>
    </row>
    <row r="37" spans="1:8">
      <c r="A37" s="32"/>
      <c r="B37" s="32"/>
      <c r="C37" s="32"/>
      <c r="D37" s="32"/>
      <c r="E37" s="32"/>
      <c r="F37" s="32"/>
      <c r="G37" s="32"/>
      <c r="H37" s="32"/>
    </row>
    <row r="38" spans="1:8">
      <c r="A38" s="32"/>
      <c r="B38" s="32"/>
      <c r="C38" s="32"/>
      <c r="D38" s="32"/>
      <c r="E38" s="32"/>
      <c r="F38" s="32"/>
      <c r="G38" s="32"/>
      <c r="H38" s="32"/>
    </row>
    <row r="39" spans="1:8">
      <c r="A39" s="32"/>
      <c r="B39" s="32"/>
      <c r="C39" s="32"/>
      <c r="D39" s="32"/>
      <c r="E39" s="32"/>
      <c r="F39" s="32"/>
      <c r="G39" s="32"/>
      <c r="H39" s="32"/>
    </row>
    <row r="40" spans="1:8">
      <c r="A40" s="32"/>
      <c r="B40" s="32"/>
      <c r="C40" s="32"/>
      <c r="D40" s="32"/>
      <c r="E40" s="32"/>
      <c r="F40" s="32"/>
      <c r="G40" s="32"/>
      <c r="H40" s="32"/>
    </row>
    <row r="41" spans="1:8">
      <c r="A41" s="32"/>
      <c r="B41" s="32"/>
      <c r="C41" s="32"/>
      <c r="D41" s="32"/>
      <c r="E41" s="32"/>
      <c r="F41" s="32"/>
      <c r="G41" s="32"/>
      <c r="H41" s="32"/>
    </row>
    <row r="42" spans="1:8">
      <c r="A42" s="32"/>
      <c r="B42" s="32"/>
      <c r="C42" s="32"/>
      <c r="D42" s="32"/>
      <c r="E42" s="32"/>
      <c r="F42" s="32"/>
      <c r="G42" s="32"/>
      <c r="H42" s="32"/>
    </row>
    <row r="43" spans="1:8">
      <c r="A43" s="32"/>
      <c r="B43" s="32"/>
      <c r="C43" s="32"/>
      <c r="D43" s="32"/>
      <c r="E43" s="32"/>
      <c r="F43" s="32"/>
      <c r="G43" s="32"/>
      <c r="H43" s="32"/>
    </row>
    <row r="44" spans="1:8">
      <c r="A44" s="32"/>
      <c r="B44" s="32"/>
      <c r="C44" s="32"/>
      <c r="D44" s="32"/>
      <c r="E44" s="32"/>
      <c r="F44" s="32"/>
      <c r="G44" s="32"/>
      <c r="H44" s="32"/>
    </row>
    <row r="45" spans="1:8">
      <c r="A45" s="32"/>
      <c r="B45" s="32"/>
      <c r="C45" s="32"/>
      <c r="D45" s="32"/>
      <c r="E45" s="32"/>
      <c r="F45" s="32"/>
      <c r="G45" s="32"/>
      <c r="H45" s="32"/>
    </row>
    <row r="46" spans="1:8">
      <c r="B46" s="32"/>
      <c r="C46" s="32"/>
      <c r="D46" s="32"/>
      <c r="E46" s="32"/>
      <c r="F46" s="32"/>
      <c r="G46" s="32"/>
      <c r="H46" s="32"/>
    </row>
    <row r="47" spans="1:8">
      <c r="B47" s="32"/>
      <c r="C47" s="32"/>
      <c r="D47" s="32"/>
      <c r="E47" s="32"/>
      <c r="F47" s="32"/>
      <c r="G47" s="32"/>
      <c r="H47" s="32"/>
    </row>
    <row r="48" spans="1:8">
      <c r="B48" s="32"/>
      <c r="C48" s="32"/>
      <c r="D48" s="32"/>
      <c r="E48" s="32"/>
      <c r="F48" s="32"/>
      <c r="G48" s="32"/>
      <c r="H48" s="32"/>
    </row>
    <row r="49" spans="2:18">
      <c r="B49" s="32"/>
      <c r="C49" s="32"/>
      <c r="D49" s="32"/>
      <c r="E49" s="32"/>
      <c r="F49" s="32"/>
      <c r="G49" s="32"/>
      <c r="H49" s="32"/>
    </row>
    <row r="50" spans="2:18">
      <c r="B50" s="32"/>
      <c r="C50" s="32"/>
      <c r="D50" s="32"/>
      <c r="E50" s="32"/>
      <c r="F50" s="32"/>
      <c r="G50" s="32"/>
      <c r="H50" s="32"/>
    </row>
    <row r="51" spans="2:18">
      <c r="E51" s="32"/>
      <c r="F51" s="32"/>
      <c r="G51" s="32"/>
      <c r="H51" s="32"/>
      <c r="I51" s="32"/>
      <c r="J51" s="32"/>
      <c r="K51" s="32"/>
      <c r="L51" s="32"/>
      <c r="M51" s="32"/>
      <c r="N51" s="32"/>
      <c r="O51" s="32"/>
      <c r="P51" s="32"/>
      <c r="Q51" s="32"/>
      <c r="R51" s="32"/>
    </row>
    <row r="52" spans="2:18">
      <c r="E52" s="32"/>
      <c r="F52" s="32"/>
      <c r="G52" s="32"/>
      <c r="H52" s="32"/>
      <c r="I52" s="32"/>
      <c r="J52" s="32"/>
      <c r="K52" s="32"/>
      <c r="L52" s="32"/>
      <c r="M52" s="32"/>
      <c r="N52" s="32"/>
      <c r="O52" s="32"/>
      <c r="P52" s="32"/>
      <c r="Q52" s="32"/>
      <c r="R52" s="32"/>
    </row>
    <row r="53" spans="2:18">
      <c r="E53" s="32"/>
      <c r="F53" s="32"/>
      <c r="G53" s="32"/>
      <c r="H53" s="32"/>
      <c r="I53" s="32"/>
      <c r="J53" s="32"/>
      <c r="K53" s="32"/>
      <c r="L53" s="32"/>
      <c r="M53" s="32"/>
      <c r="N53" s="32"/>
      <c r="O53" s="32"/>
      <c r="P53" s="32"/>
      <c r="Q53" s="32"/>
      <c r="R53" s="32"/>
    </row>
    <row r="54" spans="2:18">
      <c r="E54" s="32"/>
      <c r="F54" s="32"/>
      <c r="G54" s="32"/>
      <c r="H54" s="32"/>
      <c r="I54" s="32"/>
      <c r="J54" s="32"/>
      <c r="K54" s="32"/>
      <c r="L54" s="32"/>
      <c r="M54" s="32"/>
      <c r="N54" s="32"/>
      <c r="O54" s="32"/>
      <c r="P54" s="32"/>
      <c r="Q54" s="32"/>
      <c r="R54" s="32"/>
    </row>
    <row r="55" spans="2:18">
      <c r="E55" s="32"/>
      <c r="F55" s="32"/>
      <c r="G55" s="32"/>
      <c r="H55" s="32"/>
      <c r="I55" s="32"/>
      <c r="J55" s="32"/>
      <c r="K55" s="32"/>
      <c r="L55" s="32"/>
      <c r="M55" s="32"/>
      <c r="N55" s="32"/>
      <c r="O55" s="32"/>
      <c r="P55" s="32"/>
      <c r="Q55" s="32"/>
      <c r="R55" s="32"/>
    </row>
    <row r="56" spans="2:18">
      <c r="E56" s="32"/>
      <c r="F56" s="32"/>
      <c r="G56" s="32"/>
      <c r="H56" s="32"/>
      <c r="I56" s="32"/>
      <c r="J56" s="32"/>
      <c r="K56" s="32"/>
      <c r="L56" s="32"/>
      <c r="M56" s="32"/>
      <c r="N56" s="32"/>
      <c r="O56" s="32"/>
      <c r="P56" s="32"/>
      <c r="Q56" s="32"/>
      <c r="R56" s="32"/>
    </row>
    <row r="57" spans="2:18">
      <c r="E57" s="32"/>
      <c r="F57" s="32"/>
      <c r="G57" s="32"/>
      <c r="H57" s="32"/>
      <c r="I57" s="32"/>
      <c r="J57" s="32"/>
      <c r="K57" s="32"/>
      <c r="L57" s="32"/>
      <c r="M57" s="32"/>
      <c r="N57" s="32"/>
      <c r="O57" s="32"/>
      <c r="P57" s="32"/>
      <c r="Q57" s="32"/>
      <c r="R57" s="32"/>
    </row>
    <row r="58" spans="2:18">
      <c r="E58" s="32"/>
      <c r="F58" s="32"/>
      <c r="G58" s="32"/>
      <c r="H58" s="32"/>
      <c r="I58" s="32"/>
      <c r="J58" s="32"/>
      <c r="K58" s="32"/>
      <c r="L58" s="32"/>
      <c r="M58" s="32"/>
      <c r="N58" s="32"/>
      <c r="O58" s="32"/>
      <c r="P58" s="32"/>
      <c r="Q58" s="32"/>
      <c r="R58" s="32"/>
    </row>
    <row r="59" spans="2:18">
      <c r="E59" s="32"/>
      <c r="F59" s="32"/>
      <c r="G59" s="32"/>
      <c r="H59" s="32"/>
      <c r="I59" s="32"/>
      <c r="J59" s="32"/>
      <c r="K59" s="32"/>
      <c r="L59" s="32"/>
      <c r="M59" s="32"/>
      <c r="N59" s="32"/>
      <c r="O59" s="32"/>
      <c r="P59" s="32"/>
      <c r="Q59" s="32"/>
      <c r="R59" s="32"/>
    </row>
    <row r="60" spans="2:18">
      <c r="E60" s="32"/>
      <c r="F60" s="32"/>
      <c r="G60" s="32"/>
      <c r="H60" s="32"/>
      <c r="I60" s="32"/>
      <c r="J60" s="32"/>
      <c r="K60" s="32"/>
      <c r="L60" s="32"/>
      <c r="M60" s="32"/>
      <c r="N60" s="32"/>
      <c r="O60" s="32"/>
      <c r="P60" s="32"/>
      <c r="Q60" s="32"/>
      <c r="R60" s="32"/>
    </row>
    <row r="61" spans="2:18">
      <c r="E61" s="32"/>
      <c r="F61" s="32"/>
      <c r="G61" s="32"/>
      <c r="H61" s="32"/>
      <c r="I61" s="32"/>
      <c r="J61" s="32"/>
      <c r="K61" s="32"/>
      <c r="L61" s="32"/>
      <c r="M61" s="32"/>
      <c r="N61" s="32"/>
      <c r="O61" s="32"/>
      <c r="P61" s="32"/>
      <c r="Q61" s="32"/>
      <c r="R61" s="32"/>
    </row>
    <row r="62" spans="2:18">
      <c r="E62" s="32"/>
      <c r="F62" s="32"/>
      <c r="G62" s="32"/>
      <c r="H62" s="32"/>
      <c r="I62" s="32"/>
      <c r="J62" s="32"/>
      <c r="K62" s="32"/>
      <c r="L62" s="32"/>
      <c r="M62" s="32"/>
      <c r="N62" s="32"/>
      <c r="O62" s="32"/>
      <c r="P62" s="32"/>
      <c r="Q62" s="32"/>
      <c r="R62" s="32"/>
    </row>
    <row r="63" spans="2:18">
      <c r="E63" s="32"/>
      <c r="F63" s="32"/>
      <c r="G63" s="32"/>
      <c r="H63" s="32"/>
      <c r="I63" s="32"/>
      <c r="J63" s="32"/>
      <c r="K63" s="32"/>
      <c r="L63" s="32"/>
      <c r="M63" s="32"/>
      <c r="N63" s="32"/>
      <c r="O63" s="32"/>
      <c r="P63" s="32"/>
      <c r="Q63" s="32"/>
      <c r="R63" s="32"/>
    </row>
    <row r="64" spans="2:18">
      <c r="E64" s="32"/>
      <c r="F64" s="32"/>
      <c r="G64" s="32"/>
      <c r="H64" s="32"/>
      <c r="I64" s="32"/>
      <c r="J64" s="32"/>
      <c r="K64" s="32"/>
      <c r="L64" s="32"/>
      <c r="M64" s="32"/>
      <c r="N64" s="32"/>
      <c r="O64" s="32"/>
      <c r="P64" s="32"/>
      <c r="Q64" s="32"/>
      <c r="R64" s="32"/>
    </row>
    <row r="65" spans="5:18">
      <c r="E65" s="32"/>
      <c r="F65" s="32"/>
      <c r="G65" s="32"/>
      <c r="H65" s="32"/>
      <c r="I65" s="32"/>
      <c r="J65" s="32"/>
      <c r="K65" s="32"/>
      <c r="L65" s="32"/>
      <c r="M65" s="32"/>
      <c r="N65" s="32"/>
      <c r="O65" s="32"/>
      <c r="P65" s="32"/>
      <c r="Q65" s="32"/>
      <c r="R65" s="32"/>
    </row>
    <row r="66" spans="5:18">
      <c r="E66" s="32"/>
      <c r="F66" s="32"/>
      <c r="G66" s="32"/>
      <c r="H66" s="32"/>
      <c r="I66" s="32"/>
      <c r="J66" s="32"/>
      <c r="K66" s="32"/>
      <c r="L66" s="32"/>
      <c r="M66" s="32"/>
      <c r="N66" s="32"/>
      <c r="O66" s="32"/>
      <c r="P66" s="32"/>
      <c r="Q66" s="32"/>
      <c r="R66" s="32"/>
    </row>
    <row r="67" spans="5:18">
      <c r="E67" s="32"/>
      <c r="F67" s="32"/>
      <c r="G67" s="32"/>
      <c r="H67" s="32"/>
      <c r="I67" s="32"/>
      <c r="J67" s="32"/>
      <c r="K67" s="32"/>
      <c r="L67" s="32"/>
      <c r="M67" s="32"/>
      <c r="N67" s="32"/>
      <c r="O67" s="32"/>
      <c r="P67" s="32"/>
      <c r="Q67" s="32"/>
      <c r="R67" s="32"/>
    </row>
    <row r="68" spans="5:18">
      <c r="E68" s="32"/>
      <c r="F68" s="32"/>
      <c r="G68" s="32"/>
      <c r="H68" s="32"/>
      <c r="I68" s="32"/>
      <c r="J68" s="32"/>
      <c r="K68" s="32"/>
      <c r="L68" s="32"/>
      <c r="M68" s="32"/>
      <c r="N68" s="32"/>
      <c r="O68" s="32"/>
      <c r="P68" s="32"/>
      <c r="Q68" s="32"/>
      <c r="R68" s="32"/>
    </row>
    <row r="69" spans="5:18">
      <c r="E69" s="32"/>
      <c r="F69" s="32"/>
      <c r="G69" s="32"/>
      <c r="H69" s="32"/>
      <c r="I69" s="32"/>
      <c r="J69" s="32"/>
      <c r="K69" s="32"/>
      <c r="L69" s="32"/>
      <c r="M69" s="32"/>
      <c r="N69" s="32"/>
      <c r="O69" s="32"/>
      <c r="P69" s="32"/>
      <c r="Q69" s="32"/>
      <c r="R69" s="32"/>
    </row>
    <row r="70" spans="5:18">
      <c r="E70" s="32"/>
      <c r="F70" s="32"/>
      <c r="G70" s="32"/>
      <c r="H70" s="32"/>
      <c r="I70" s="32"/>
      <c r="J70" s="32"/>
      <c r="K70" s="32"/>
      <c r="L70" s="32"/>
      <c r="M70" s="32"/>
      <c r="N70" s="32"/>
      <c r="O70" s="32"/>
      <c r="P70" s="32"/>
      <c r="Q70" s="32"/>
      <c r="R70" s="32"/>
    </row>
    <row r="71" spans="5:18">
      <c r="E71" s="32"/>
      <c r="F71" s="32"/>
      <c r="G71" s="32"/>
      <c r="H71" s="32"/>
      <c r="I71" s="32"/>
      <c r="J71" s="32"/>
      <c r="K71" s="32"/>
      <c r="L71" s="32"/>
      <c r="M71" s="32"/>
      <c r="N71" s="32"/>
      <c r="O71" s="32"/>
      <c r="P71" s="32"/>
      <c r="Q71" s="32"/>
      <c r="R71" s="32"/>
    </row>
    <row r="72" spans="5:18">
      <c r="E72" s="32"/>
      <c r="F72" s="32"/>
      <c r="G72" s="32"/>
      <c r="H72" s="32"/>
      <c r="I72" s="32"/>
      <c r="J72" s="32"/>
      <c r="K72" s="32"/>
      <c r="L72" s="32"/>
      <c r="M72" s="32"/>
      <c r="N72" s="32"/>
      <c r="O72" s="32"/>
      <c r="P72" s="32"/>
      <c r="Q72" s="32"/>
      <c r="R72" s="32"/>
    </row>
    <row r="73" spans="5:18">
      <c r="E73" s="32"/>
      <c r="F73" s="32"/>
      <c r="G73" s="32"/>
      <c r="H73" s="32"/>
      <c r="I73" s="32"/>
      <c r="J73" s="32"/>
      <c r="K73" s="32"/>
      <c r="L73" s="32"/>
      <c r="M73" s="32"/>
      <c r="N73" s="32"/>
      <c r="O73" s="32"/>
      <c r="P73" s="32"/>
      <c r="Q73" s="32"/>
      <c r="R73" s="32"/>
    </row>
    <row r="74" spans="5:18">
      <c r="E74" s="32"/>
      <c r="F74" s="32"/>
      <c r="G74" s="32"/>
      <c r="H74" s="32"/>
      <c r="I74" s="32"/>
      <c r="J74" s="32"/>
      <c r="K74" s="32"/>
      <c r="L74" s="32"/>
      <c r="M74" s="32"/>
      <c r="N74" s="32"/>
      <c r="O74" s="32"/>
      <c r="P74" s="32"/>
      <c r="Q74" s="32"/>
      <c r="R74" s="32"/>
    </row>
    <row r="75" spans="5:18">
      <c r="E75" s="32"/>
      <c r="F75" s="32"/>
      <c r="G75" s="32"/>
      <c r="H75" s="32"/>
      <c r="I75" s="32"/>
      <c r="J75" s="32"/>
      <c r="K75" s="32"/>
      <c r="L75" s="32"/>
      <c r="M75" s="32"/>
      <c r="N75" s="32"/>
      <c r="O75" s="32"/>
      <c r="P75" s="32"/>
      <c r="Q75" s="32"/>
      <c r="R75" s="32"/>
    </row>
    <row r="76" spans="5:18">
      <c r="E76" s="32"/>
      <c r="F76" s="32"/>
      <c r="G76" s="32"/>
      <c r="H76" s="32"/>
      <c r="I76" s="32"/>
      <c r="J76" s="32"/>
      <c r="K76" s="32"/>
      <c r="L76" s="32"/>
      <c r="M76" s="32"/>
      <c r="N76" s="32"/>
      <c r="O76" s="32"/>
      <c r="P76" s="32"/>
      <c r="Q76" s="32"/>
      <c r="R76" s="32"/>
    </row>
    <row r="77" spans="5:18">
      <c r="E77" s="32"/>
      <c r="F77" s="32"/>
      <c r="G77" s="32"/>
      <c r="H77" s="32"/>
      <c r="I77" s="32"/>
      <c r="J77" s="32"/>
      <c r="K77" s="32"/>
      <c r="L77" s="32"/>
      <c r="M77" s="32"/>
      <c r="N77" s="32"/>
      <c r="O77" s="32"/>
      <c r="P77" s="32"/>
      <c r="Q77" s="32"/>
      <c r="R77" s="32"/>
    </row>
    <row r="78" spans="5:18">
      <c r="E78" s="32"/>
      <c r="F78" s="32"/>
      <c r="G78" s="32"/>
      <c r="H78" s="32"/>
      <c r="I78" s="32"/>
      <c r="J78" s="32"/>
      <c r="K78" s="32"/>
      <c r="L78" s="32"/>
      <c r="M78" s="32"/>
      <c r="N78" s="32"/>
      <c r="O78" s="32"/>
      <c r="P78" s="32"/>
      <c r="Q78" s="32"/>
      <c r="R78" s="32"/>
    </row>
    <row r="79" spans="5:18">
      <c r="E79" s="32"/>
      <c r="F79" s="32"/>
      <c r="G79" s="32"/>
      <c r="H79" s="32"/>
      <c r="I79" s="32"/>
      <c r="J79" s="32"/>
      <c r="K79" s="32"/>
      <c r="L79" s="32"/>
      <c r="M79" s="32"/>
      <c r="N79" s="32"/>
      <c r="O79" s="32"/>
      <c r="P79" s="32"/>
      <c r="Q79" s="32"/>
      <c r="R79" s="32"/>
    </row>
    <row r="80" spans="5:18">
      <c r="E80" s="32"/>
      <c r="F80" s="32"/>
      <c r="G80" s="32"/>
      <c r="H80" s="32"/>
      <c r="I80" s="32"/>
      <c r="J80" s="32"/>
      <c r="K80" s="32"/>
      <c r="L80" s="32"/>
      <c r="M80" s="32"/>
      <c r="N80" s="32"/>
      <c r="O80" s="32"/>
      <c r="P80" s="32"/>
      <c r="Q80" s="32"/>
      <c r="R80" s="32"/>
    </row>
    <row r="81" spans="5:18">
      <c r="E81" s="32"/>
      <c r="F81" s="32"/>
      <c r="G81" s="32"/>
      <c r="H81" s="32"/>
      <c r="I81" s="32"/>
      <c r="J81" s="32"/>
      <c r="K81" s="32"/>
      <c r="L81" s="32"/>
      <c r="M81" s="32"/>
      <c r="N81" s="32"/>
      <c r="O81" s="32"/>
      <c r="P81" s="32"/>
      <c r="Q81" s="32"/>
      <c r="R81" s="32"/>
    </row>
    <row r="82" spans="5:18">
      <c r="E82" s="32"/>
      <c r="F82" s="32"/>
      <c r="G82" s="32"/>
      <c r="H82" s="32"/>
      <c r="I82" s="32"/>
      <c r="J82" s="32"/>
      <c r="K82" s="32"/>
      <c r="L82" s="32"/>
      <c r="M82" s="32"/>
      <c r="N82" s="32"/>
      <c r="O82" s="32"/>
      <c r="P82" s="32"/>
      <c r="Q82" s="32"/>
      <c r="R82" s="32"/>
    </row>
    <row r="83" spans="5:18">
      <c r="E83" s="32"/>
      <c r="F83" s="32"/>
      <c r="G83" s="32"/>
      <c r="H83" s="32"/>
      <c r="I83" s="32"/>
      <c r="J83" s="32"/>
      <c r="K83" s="32"/>
      <c r="L83" s="32"/>
      <c r="M83" s="32"/>
      <c r="N83" s="32"/>
      <c r="O83" s="32"/>
      <c r="P83" s="32"/>
      <c r="Q83" s="32"/>
      <c r="R83" s="32"/>
    </row>
    <row r="84" spans="5:18">
      <c r="E84" s="32"/>
      <c r="F84" s="32"/>
      <c r="G84" s="32"/>
      <c r="H84" s="32"/>
      <c r="I84" s="32"/>
      <c r="J84" s="32"/>
      <c r="K84" s="32"/>
      <c r="L84" s="32"/>
      <c r="M84" s="32"/>
      <c r="N84" s="32"/>
      <c r="O84" s="32"/>
      <c r="P84" s="32"/>
      <c r="Q84" s="32"/>
      <c r="R84" s="32"/>
    </row>
    <row r="85" spans="5:18">
      <c r="E85" s="32"/>
      <c r="F85" s="32"/>
      <c r="G85" s="32"/>
      <c r="H85" s="32"/>
      <c r="I85" s="32"/>
      <c r="J85" s="32"/>
      <c r="K85" s="32"/>
      <c r="L85" s="32"/>
      <c r="M85" s="32"/>
      <c r="N85" s="32"/>
      <c r="O85" s="32"/>
      <c r="P85" s="32"/>
      <c r="Q85" s="32"/>
      <c r="R85" s="32"/>
    </row>
    <row r="86" spans="5:18">
      <c r="E86" s="32"/>
      <c r="F86" s="32"/>
      <c r="G86" s="32"/>
      <c r="H86" s="32"/>
      <c r="I86" s="32"/>
      <c r="J86" s="32"/>
      <c r="K86" s="32"/>
      <c r="L86" s="32"/>
      <c r="M86" s="32"/>
      <c r="N86" s="32"/>
      <c r="O86" s="32"/>
      <c r="P86" s="32"/>
      <c r="Q86" s="32"/>
      <c r="R86" s="32"/>
    </row>
    <row r="87" spans="5:18">
      <c r="E87" s="32"/>
      <c r="F87" s="32"/>
      <c r="G87" s="32"/>
      <c r="H87" s="32"/>
      <c r="I87" s="32"/>
      <c r="J87" s="32"/>
      <c r="K87" s="32"/>
      <c r="L87" s="32"/>
      <c r="M87" s="32"/>
      <c r="N87" s="32"/>
      <c r="O87" s="32"/>
      <c r="P87" s="32"/>
      <c r="Q87" s="32"/>
      <c r="R87" s="32"/>
    </row>
    <row r="88" spans="5:18">
      <c r="E88" s="32"/>
      <c r="F88" s="32"/>
      <c r="G88" s="32"/>
      <c r="H88" s="32"/>
      <c r="I88" s="32"/>
      <c r="J88" s="32"/>
      <c r="K88" s="32"/>
      <c r="L88" s="32"/>
      <c r="M88" s="32"/>
      <c r="N88" s="32"/>
      <c r="O88" s="32"/>
      <c r="P88" s="32"/>
      <c r="Q88" s="32"/>
      <c r="R88" s="32"/>
    </row>
    <row r="89" spans="5:18">
      <c r="E89" s="32"/>
      <c r="F89" s="32"/>
      <c r="G89" s="32"/>
      <c r="H89" s="32"/>
      <c r="I89" s="32"/>
      <c r="J89" s="32"/>
      <c r="K89" s="32"/>
      <c r="L89" s="32"/>
      <c r="M89" s="32"/>
      <c r="N89" s="32"/>
      <c r="O89" s="32"/>
      <c r="P89" s="32"/>
      <c r="Q89" s="32"/>
      <c r="R89" s="32"/>
    </row>
    <row r="90" spans="5:18">
      <c r="E90" s="32"/>
      <c r="F90" s="32"/>
      <c r="G90" s="32"/>
      <c r="H90" s="32"/>
      <c r="I90" s="32"/>
      <c r="J90" s="32"/>
      <c r="K90" s="32"/>
      <c r="L90" s="32"/>
      <c r="M90" s="32"/>
      <c r="N90" s="32"/>
      <c r="O90" s="32"/>
      <c r="P90" s="32"/>
      <c r="Q90" s="32"/>
      <c r="R90" s="32"/>
    </row>
    <row r="91" spans="5:18">
      <c r="E91" s="32"/>
      <c r="F91" s="32"/>
      <c r="G91" s="32"/>
      <c r="H91" s="32"/>
      <c r="I91" s="32"/>
      <c r="J91" s="32"/>
      <c r="K91" s="32"/>
      <c r="L91" s="32"/>
      <c r="M91" s="32"/>
      <c r="N91" s="32"/>
      <c r="O91" s="32"/>
      <c r="P91" s="32"/>
      <c r="Q91" s="32"/>
      <c r="R91" s="32"/>
    </row>
    <row r="92" spans="5:18">
      <c r="E92" s="32"/>
      <c r="F92" s="32"/>
      <c r="G92" s="32"/>
      <c r="H92" s="32"/>
      <c r="I92" s="32"/>
      <c r="J92" s="32"/>
      <c r="K92" s="32"/>
      <c r="L92" s="32"/>
      <c r="M92" s="32"/>
      <c r="N92" s="32"/>
      <c r="O92" s="32"/>
      <c r="P92" s="32"/>
      <c r="Q92" s="32"/>
      <c r="R92" s="32"/>
    </row>
    <row r="93" spans="5:18">
      <c r="E93" s="32"/>
      <c r="F93" s="32"/>
      <c r="G93" s="32"/>
      <c r="H93" s="32"/>
      <c r="I93" s="32"/>
      <c r="J93" s="32"/>
      <c r="K93" s="32"/>
      <c r="L93" s="32"/>
      <c r="M93" s="32"/>
      <c r="N93" s="32"/>
      <c r="O93" s="32"/>
      <c r="P93" s="32"/>
      <c r="Q93" s="32"/>
      <c r="R93" s="32"/>
    </row>
    <row r="94" spans="5:18">
      <c r="E94" s="32"/>
      <c r="F94" s="32"/>
      <c r="G94" s="32"/>
      <c r="H94" s="32"/>
      <c r="I94" s="32"/>
      <c r="J94" s="32"/>
      <c r="K94" s="32"/>
      <c r="L94" s="32"/>
      <c r="M94" s="32"/>
      <c r="N94" s="32"/>
      <c r="O94" s="32"/>
      <c r="P94" s="32"/>
      <c r="Q94" s="32"/>
      <c r="R94" s="32"/>
    </row>
    <row r="95" spans="5:18">
      <c r="E95" s="32"/>
      <c r="F95" s="32"/>
      <c r="G95" s="32"/>
      <c r="H95" s="32"/>
      <c r="I95" s="32"/>
      <c r="J95" s="32"/>
      <c r="K95" s="32"/>
      <c r="L95" s="32"/>
      <c r="M95" s="32"/>
      <c r="N95" s="32"/>
      <c r="O95" s="32"/>
      <c r="P95" s="32"/>
      <c r="Q95" s="32"/>
      <c r="R95" s="32"/>
    </row>
    <row r="96" spans="5:18">
      <c r="E96" s="32"/>
      <c r="F96" s="32"/>
      <c r="G96" s="32"/>
      <c r="H96" s="32"/>
      <c r="I96" s="32"/>
      <c r="J96" s="32"/>
      <c r="K96" s="32"/>
      <c r="L96" s="32"/>
      <c r="M96" s="32"/>
      <c r="N96" s="32"/>
      <c r="O96" s="32"/>
      <c r="P96" s="32"/>
      <c r="Q96" s="32"/>
      <c r="R96" s="32"/>
    </row>
    <row r="97" spans="5:18">
      <c r="E97" s="32"/>
      <c r="F97" s="32"/>
      <c r="G97" s="32"/>
      <c r="H97" s="32"/>
      <c r="I97" s="32"/>
      <c r="J97" s="32"/>
      <c r="K97" s="32"/>
      <c r="L97" s="32"/>
      <c r="M97" s="32"/>
      <c r="N97" s="32"/>
      <c r="O97" s="32"/>
      <c r="P97" s="32"/>
      <c r="Q97" s="32"/>
      <c r="R97" s="32"/>
    </row>
    <row r="98" spans="5:18">
      <c r="E98" s="32"/>
      <c r="F98" s="32"/>
      <c r="G98" s="32"/>
      <c r="H98" s="32"/>
      <c r="I98" s="32"/>
      <c r="J98" s="32"/>
      <c r="K98" s="32"/>
      <c r="L98" s="32"/>
      <c r="M98" s="32"/>
      <c r="N98" s="32"/>
      <c r="O98" s="32"/>
      <c r="P98" s="32"/>
      <c r="Q98" s="32"/>
      <c r="R98" s="32"/>
    </row>
    <row r="99" spans="5:18">
      <c r="E99" s="32"/>
      <c r="F99" s="32"/>
      <c r="G99" s="32"/>
      <c r="H99" s="32"/>
      <c r="I99" s="32"/>
      <c r="J99" s="32"/>
      <c r="K99" s="32"/>
      <c r="L99" s="32"/>
      <c r="M99" s="32"/>
      <c r="N99" s="32"/>
      <c r="O99" s="32"/>
      <c r="P99" s="32"/>
      <c r="Q99" s="32"/>
      <c r="R99" s="32"/>
    </row>
    <row r="100" spans="5:18">
      <c r="E100" s="32"/>
      <c r="F100" s="32"/>
      <c r="G100" s="32"/>
      <c r="H100" s="32"/>
      <c r="I100" s="32"/>
      <c r="J100" s="32"/>
      <c r="K100" s="32"/>
      <c r="L100" s="32"/>
      <c r="M100" s="32"/>
      <c r="N100" s="32"/>
      <c r="O100" s="32"/>
      <c r="P100" s="32"/>
      <c r="Q100" s="32"/>
      <c r="R100" s="32"/>
    </row>
    <row r="101" spans="5:18">
      <c r="E101" s="32"/>
      <c r="F101" s="32"/>
      <c r="G101" s="32"/>
      <c r="H101" s="32"/>
      <c r="I101" s="32"/>
      <c r="J101" s="32"/>
      <c r="K101" s="32"/>
      <c r="L101" s="32"/>
      <c r="M101" s="32"/>
      <c r="N101" s="32"/>
      <c r="O101" s="32"/>
      <c r="P101" s="32"/>
      <c r="Q101" s="32"/>
      <c r="R101" s="32"/>
    </row>
    <row r="102" spans="5:18">
      <c r="E102" s="32"/>
      <c r="F102" s="32"/>
      <c r="G102" s="32"/>
      <c r="H102" s="32"/>
      <c r="I102" s="32"/>
      <c r="J102" s="32"/>
      <c r="K102" s="32"/>
      <c r="L102" s="32"/>
      <c r="M102" s="32"/>
      <c r="N102" s="32"/>
      <c r="O102" s="32"/>
      <c r="P102" s="32"/>
      <c r="Q102" s="32"/>
      <c r="R102" s="32"/>
    </row>
    <row r="103" spans="5:18">
      <c r="E103" s="32"/>
      <c r="F103" s="32"/>
      <c r="G103" s="32"/>
      <c r="H103" s="32"/>
      <c r="I103" s="32"/>
      <c r="J103" s="32"/>
      <c r="K103" s="32"/>
      <c r="L103" s="32"/>
      <c r="M103" s="32"/>
      <c r="N103" s="32"/>
      <c r="O103" s="32"/>
      <c r="P103" s="32"/>
      <c r="Q103" s="32"/>
      <c r="R103" s="32"/>
    </row>
    <row r="104" spans="5:18">
      <c r="E104" s="32"/>
      <c r="F104" s="32"/>
      <c r="G104" s="32"/>
      <c r="H104" s="32"/>
      <c r="I104" s="32"/>
      <c r="J104" s="32"/>
      <c r="K104" s="32"/>
      <c r="L104" s="32"/>
      <c r="M104" s="32"/>
      <c r="N104" s="32"/>
      <c r="O104" s="32"/>
      <c r="P104" s="32"/>
      <c r="Q104" s="32"/>
      <c r="R104" s="32"/>
    </row>
    <row r="105" spans="5:18">
      <c r="E105" s="32"/>
      <c r="F105" s="32"/>
      <c r="G105" s="32"/>
      <c r="H105" s="32"/>
      <c r="I105" s="32"/>
      <c r="J105" s="32"/>
      <c r="K105" s="32"/>
      <c r="L105" s="32"/>
      <c r="M105" s="32"/>
      <c r="N105" s="32"/>
      <c r="O105" s="32"/>
      <c r="P105" s="32"/>
      <c r="Q105" s="32"/>
      <c r="R105" s="32"/>
    </row>
    <row r="106" spans="5:18">
      <c r="E106" s="32"/>
      <c r="F106" s="32"/>
      <c r="G106" s="32"/>
      <c r="H106" s="32"/>
      <c r="I106" s="32"/>
      <c r="J106" s="32"/>
      <c r="K106" s="32"/>
      <c r="L106" s="32"/>
      <c r="M106" s="32"/>
      <c r="N106" s="32"/>
      <c r="O106" s="32"/>
      <c r="P106" s="32"/>
      <c r="Q106" s="32"/>
      <c r="R106" s="32"/>
    </row>
    <row r="107" spans="5:18">
      <c r="E107" s="32"/>
      <c r="F107" s="32"/>
      <c r="G107" s="32"/>
      <c r="H107" s="32"/>
      <c r="I107" s="32"/>
      <c r="J107" s="32"/>
      <c r="K107" s="32"/>
      <c r="L107" s="32"/>
      <c r="M107" s="32"/>
      <c r="N107" s="32"/>
      <c r="O107" s="32"/>
      <c r="P107" s="32"/>
      <c r="Q107" s="32"/>
      <c r="R107" s="32"/>
    </row>
    <row r="108" spans="5:18">
      <c r="E108" s="32"/>
      <c r="F108" s="32"/>
      <c r="G108" s="32"/>
      <c r="H108" s="32"/>
      <c r="I108" s="32"/>
      <c r="J108" s="32"/>
      <c r="K108" s="32"/>
      <c r="L108" s="32"/>
      <c r="M108" s="32"/>
      <c r="N108" s="32"/>
      <c r="O108" s="32"/>
      <c r="P108" s="32"/>
      <c r="Q108" s="32"/>
      <c r="R108" s="32"/>
    </row>
    <row r="109" spans="5:18">
      <c r="E109" s="32"/>
      <c r="F109" s="32"/>
      <c r="G109" s="32"/>
      <c r="H109" s="32"/>
      <c r="I109" s="32"/>
      <c r="J109" s="32"/>
      <c r="K109" s="32"/>
      <c r="L109" s="32"/>
      <c r="M109" s="32"/>
      <c r="N109" s="32"/>
      <c r="O109" s="32"/>
      <c r="P109" s="32"/>
      <c r="Q109" s="32"/>
      <c r="R109" s="32"/>
    </row>
    <row r="110" spans="5:18">
      <c r="E110" s="32"/>
      <c r="F110" s="32"/>
      <c r="G110" s="32"/>
      <c r="H110" s="32"/>
      <c r="I110" s="32"/>
      <c r="J110" s="32"/>
      <c r="K110" s="32"/>
      <c r="L110" s="32"/>
      <c r="M110" s="32"/>
      <c r="N110" s="32"/>
      <c r="O110" s="32"/>
      <c r="P110" s="32"/>
      <c r="Q110" s="32"/>
      <c r="R110" s="32"/>
    </row>
    <row r="111" spans="5:18">
      <c r="E111" s="32"/>
      <c r="F111" s="32"/>
      <c r="G111" s="32"/>
      <c r="H111" s="32"/>
      <c r="I111" s="32"/>
      <c r="J111" s="32"/>
      <c r="K111" s="32"/>
      <c r="L111" s="32"/>
      <c r="M111" s="32"/>
      <c r="N111" s="32"/>
      <c r="O111" s="32"/>
      <c r="P111" s="32"/>
      <c r="Q111" s="32"/>
      <c r="R111" s="32"/>
    </row>
    <row r="112" spans="5:18">
      <c r="E112" s="32"/>
      <c r="F112" s="32"/>
      <c r="G112" s="32"/>
      <c r="H112" s="32"/>
      <c r="I112" s="32"/>
      <c r="J112" s="32"/>
      <c r="K112" s="32"/>
      <c r="L112" s="32"/>
      <c r="M112" s="32"/>
      <c r="N112" s="32"/>
      <c r="O112" s="32"/>
      <c r="P112" s="32"/>
      <c r="Q112" s="32"/>
      <c r="R112" s="32"/>
    </row>
    <row r="113" spans="5:18">
      <c r="E113" s="32"/>
      <c r="F113" s="32"/>
      <c r="G113" s="32"/>
      <c r="H113" s="32"/>
      <c r="I113" s="32"/>
      <c r="J113" s="32"/>
      <c r="K113" s="32"/>
      <c r="L113" s="32"/>
      <c r="M113" s="32"/>
      <c r="N113" s="32"/>
      <c r="O113" s="32"/>
      <c r="P113" s="32"/>
      <c r="Q113" s="32"/>
      <c r="R113" s="32"/>
    </row>
    <row r="114" spans="5:18">
      <c r="E114" s="32"/>
      <c r="F114" s="32"/>
      <c r="G114" s="32"/>
      <c r="H114" s="32"/>
      <c r="I114" s="32"/>
      <c r="J114" s="32"/>
      <c r="K114" s="32"/>
      <c r="L114" s="32"/>
      <c r="M114" s="32"/>
      <c r="N114" s="32"/>
      <c r="O114" s="32"/>
      <c r="P114" s="32"/>
      <c r="Q114" s="32"/>
      <c r="R114" s="32"/>
    </row>
    <row r="115" spans="5:18">
      <c r="E115" s="32"/>
      <c r="F115" s="32"/>
      <c r="G115" s="32"/>
      <c r="H115" s="32"/>
      <c r="I115" s="32"/>
      <c r="J115" s="32"/>
      <c r="K115" s="32"/>
      <c r="L115" s="32"/>
      <c r="M115" s="32"/>
      <c r="N115" s="32"/>
      <c r="O115" s="32"/>
      <c r="P115" s="32"/>
      <c r="Q115" s="32"/>
      <c r="R115" s="32"/>
    </row>
    <row r="116" spans="5:18">
      <c r="E116" s="32"/>
      <c r="F116" s="32"/>
      <c r="G116" s="32"/>
      <c r="H116" s="32"/>
      <c r="I116" s="32"/>
      <c r="J116" s="32"/>
      <c r="K116" s="32"/>
      <c r="L116" s="32"/>
      <c r="M116" s="32"/>
      <c r="N116" s="32"/>
      <c r="O116" s="32"/>
      <c r="P116" s="32"/>
      <c r="Q116" s="32"/>
      <c r="R116" s="32"/>
    </row>
    <row r="117" spans="5:18">
      <c r="E117" s="32"/>
      <c r="F117" s="32"/>
      <c r="G117" s="32"/>
      <c r="H117" s="32"/>
      <c r="I117" s="32"/>
      <c r="J117" s="32"/>
      <c r="K117" s="32"/>
      <c r="L117" s="32"/>
      <c r="M117" s="32"/>
      <c r="N117" s="32"/>
      <c r="O117" s="32"/>
      <c r="P117" s="32"/>
      <c r="Q117" s="32"/>
      <c r="R117" s="32"/>
    </row>
    <row r="118" spans="5:18">
      <c r="E118" s="32"/>
      <c r="F118" s="32"/>
      <c r="G118" s="32"/>
      <c r="H118" s="32"/>
      <c r="I118" s="32"/>
      <c r="J118" s="32"/>
      <c r="K118" s="32"/>
      <c r="L118" s="32"/>
      <c r="M118" s="32"/>
      <c r="N118" s="32"/>
      <c r="O118" s="32"/>
      <c r="P118" s="32"/>
      <c r="Q118" s="32"/>
      <c r="R118" s="32"/>
    </row>
    <row r="119" spans="5:18">
      <c r="E119" s="32"/>
      <c r="F119" s="32"/>
      <c r="G119" s="32"/>
      <c r="H119" s="32"/>
      <c r="I119" s="32"/>
      <c r="J119" s="32"/>
      <c r="K119" s="32"/>
      <c r="L119" s="32"/>
      <c r="M119" s="32"/>
      <c r="N119" s="32"/>
      <c r="O119" s="32"/>
      <c r="P119" s="32"/>
      <c r="Q119" s="32"/>
      <c r="R119" s="32"/>
    </row>
    <row r="120" spans="5:18">
      <c r="E120" s="32"/>
      <c r="F120" s="32"/>
      <c r="G120" s="32"/>
      <c r="H120" s="32"/>
      <c r="I120" s="32"/>
      <c r="J120" s="32"/>
      <c r="K120" s="32"/>
      <c r="L120" s="32"/>
      <c r="M120" s="32"/>
      <c r="N120" s="32"/>
      <c r="O120" s="32"/>
      <c r="P120" s="32"/>
      <c r="Q120" s="32"/>
      <c r="R120" s="32"/>
    </row>
    <row r="121" spans="5:18">
      <c r="E121" s="32"/>
      <c r="F121" s="32"/>
      <c r="G121" s="32"/>
      <c r="H121" s="32"/>
      <c r="I121" s="32"/>
      <c r="J121" s="32"/>
      <c r="K121" s="32"/>
      <c r="L121" s="32"/>
      <c r="M121" s="32"/>
      <c r="N121" s="32"/>
      <c r="O121" s="32"/>
      <c r="P121" s="32"/>
      <c r="Q121" s="32"/>
      <c r="R121" s="32"/>
    </row>
    <row r="122" spans="5:18">
      <c r="E122" s="32"/>
      <c r="F122" s="32"/>
      <c r="G122" s="32"/>
      <c r="H122" s="32"/>
      <c r="I122" s="32"/>
      <c r="J122" s="32"/>
      <c r="K122" s="32"/>
      <c r="L122" s="32"/>
      <c r="M122" s="32"/>
      <c r="N122" s="32"/>
      <c r="O122" s="32"/>
      <c r="P122" s="32"/>
      <c r="Q122" s="32"/>
      <c r="R122" s="32"/>
    </row>
    <row r="123" spans="5:18">
      <c r="E123" s="32"/>
      <c r="F123" s="32"/>
      <c r="G123" s="32"/>
      <c r="H123" s="32"/>
      <c r="I123" s="32"/>
      <c r="J123" s="32"/>
      <c r="K123" s="32"/>
      <c r="L123" s="32"/>
      <c r="M123" s="32"/>
      <c r="N123" s="32"/>
      <c r="O123" s="32"/>
      <c r="P123" s="32"/>
      <c r="Q123" s="32"/>
      <c r="R123" s="32"/>
    </row>
    <row r="124" spans="5:18">
      <c r="E124" s="32"/>
      <c r="F124" s="32"/>
      <c r="G124" s="32"/>
      <c r="H124" s="32"/>
      <c r="I124" s="32"/>
      <c r="J124" s="32"/>
      <c r="K124" s="32"/>
      <c r="L124" s="32"/>
      <c r="M124" s="32"/>
      <c r="N124" s="32"/>
      <c r="O124" s="32"/>
      <c r="P124" s="32"/>
      <c r="Q124" s="32"/>
      <c r="R124" s="32"/>
    </row>
    <row r="125" spans="5:18">
      <c r="E125" s="32"/>
      <c r="F125" s="32"/>
      <c r="G125" s="32"/>
      <c r="H125" s="32"/>
      <c r="I125" s="32"/>
      <c r="J125" s="32"/>
      <c r="K125" s="32"/>
      <c r="L125" s="32"/>
      <c r="M125" s="32"/>
      <c r="N125" s="32"/>
      <c r="O125" s="32"/>
      <c r="P125" s="32"/>
      <c r="Q125" s="32"/>
      <c r="R125" s="32"/>
    </row>
    <row r="126" spans="5:18">
      <c r="E126" s="32"/>
      <c r="F126" s="32"/>
      <c r="G126" s="32"/>
      <c r="H126" s="32"/>
      <c r="I126" s="32"/>
      <c r="J126" s="32"/>
      <c r="K126" s="32"/>
      <c r="L126" s="32"/>
      <c r="M126" s="32"/>
      <c r="N126" s="32"/>
      <c r="O126" s="32"/>
      <c r="P126" s="32"/>
      <c r="Q126" s="32"/>
      <c r="R126" s="32"/>
    </row>
    <row r="127" spans="5:18">
      <c r="E127" s="32"/>
      <c r="F127" s="32"/>
      <c r="G127" s="32"/>
      <c r="H127" s="32"/>
      <c r="I127" s="32"/>
      <c r="J127" s="32"/>
      <c r="K127" s="32"/>
      <c r="L127" s="32"/>
      <c r="M127" s="32"/>
      <c r="N127" s="32"/>
      <c r="O127" s="32"/>
      <c r="P127" s="32"/>
      <c r="Q127" s="32"/>
      <c r="R127" s="32"/>
    </row>
    <row r="128" spans="5:18">
      <c r="E128" s="32"/>
      <c r="F128" s="32"/>
      <c r="G128" s="32"/>
      <c r="H128" s="32"/>
      <c r="I128" s="32"/>
      <c r="J128" s="32"/>
      <c r="K128" s="32"/>
      <c r="L128" s="32"/>
      <c r="M128" s="32"/>
      <c r="N128" s="32"/>
      <c r="O128" s="32"/>
      <c r="P128" s="32"/>
      <c r="Q128" s="32"/>
      <c r="R128" s="32"/>
    </row>
    <row r="129" spans="5:18">
      <c r="E129" s="32"/>
      <c r="F129" s="32"/>
      <c r="G129" s="32"/>
      <c r="H129" s="32"/>
      <c r="I129" s="32"/>
      <c r="J129" s="32"/>
      <c r="K129" s="32"/>
      <c r="L129" s="32"/>
      <c r="M129" s="32"/>
      <c r="N129" s="32"/>
      <c r="O129" s="32"/>
      <c r="P129" s="32"/>
      <c r="Q129" s="32"/>
      <c r="R129" s="32"/>
    </row>
    <row r="130" spans="5:18">
      <c r="E130" s="32"/>
      <c r="F130" s="32"/>
      <c r="G130" s="32"/>
      <c r="H130" s="32"/>
      <c r="I130" s="32"/>
      <c r="J130" s="32"/>
      <c r="K130" s="32"/>
      <c r="L130" s="32"/>
      <c r="M130" s="32"/>
      <c r="N130" s="32"/>
      <c r="O130" s="32"/>
      <c r="P130" s="32"/>
      <c r="Q130" s="32"/>
      <c r="R130" s="32"/>
    </row>
    <row r="131" spans="5:18">
      <c r="E131" s="32"/>
      <c r="F131" s="32"/>
      <c r="G131" s="32"/>
      <c r="H131" s="32"/>
      <c r="I131" s="32"/>
      <c r="J131" s="32"/>
      <c r="K131" s="32"/>
      <c r="L131" s="32"/>
      <c r="M131" s="32"/>
      <c r="N131" s="32"/>
      <c r="O131" s="32"/>
      <c r="P131" s="32"/>
      <c r="Q131" s="32"/>
      <c r="R131" s="32"/>
    </row>
    <row r="132" spans="5:18">
      <c r="E132" s="32"/>
      <c r="F132" s="32"/>
      <c r="G132" s="32"/>
      <c r="H132" s="32"/>
      <c r="I132" s="32"/>
      <c r="J132" s="32"/>
      <c r="K132" s="32"/>
      <c r="L132" s="32"/>
      <c r="M132" s="32"/>
      <c r="N132" s="32"/>
      <c r="O132" s="32"/>
      <c r="P132" s="32"/>
      <c r="Q132" s="32"/>
      <c r="R132" s="32"/>
    </row>
    <row r="133" spans="5:18">
      <c r="E133" s="32"/>
      <c r="F133" s="32"/>
      <c r="G133" s="32"/>
      <c r="H133" s="32"/>
      <c r="I133" s="32"/>
      <c r="J133" s="32"/>
      <c r="K133" s="32"/>
      <c r="L133" s="32"/>
      <c r="M133" s="32"/>
      <c r="N133" s="32"/>
      <c r="O133" s="32"/>
      <c r="P133" s="32"/>
      <c r="Q133" s="32"/>
      <c r="R133" s="32"/>
    </row>
    <row r="134" spans="5:18">
      <c r="E134" s="32"/>
      <c r="F134" s="32"/>
      <c r="G134" s="32"/>
      <c r="H134" s="32"/>
      <c r="I134" s="32"/>
      <c r="J134" s="32"/>
      <c r="K134" s="32"/>
      <c r="L134" s="32"/>
      <c r="M134" s="32"/>
      <c r="N134" s="32"/>
      <c r="O134" s="32"/>
      <c r="P134" s="32"/>
      <c r="Q134" s="32"/>
      <c r="R134" s="32"/>
    </row>
    <row r="135" spans="5:18">
      <c r="E135" s="32"/>
      <c r="F135" s="32"/>
      <c r="G135" s="32"/>
      <c r="H135" s="32"/>
      <c r="I135" s="32"/>
      <c r="J135" s="32"/>
      <c r="K135" s="32"/>
      <c r="L135" s="32"/>
      <c r="M135" s="32"/>
      <c r="N135" s="32"/>
      <c r="O135" s="32"/>
      <c r="P135" s="32"/>
      <c r="Q135" s="32"/>
      <c r="R135" s="32"/>
    </row>
    <row r="136" spans="5:18">
      <c r="E136" s="32"/>
      <c r="F136" s="32"/>
      <c r="G136" s="32"/>
      <c r="H136" s="32"/>
      <c r="I136" s="32"/>
      <c r="J136" s="32"/>
      <c r="K136" s="32"/>
      <c r="L136" s="32"/>
      <c r="M136" s="32"/>
      <c r="N136" s="32"/>
      <c r="O136" s="32"/>
      <c r="P136" s="32"/>
      <c r="Q136" s="32"/>
      <c r="R136" s="32"/>
    </row>
    <row r="137" spans="5:18">
      <c r="E137" s="32"/>
      <c r="F137" s="32"/>
      <c r="G137" s="32"/>
      <c r="H137" s="32"/>
      <c r="I137" s="32"/>
      <c r="J137" s="32"/>
      <c r="K137" s="32"/>
      <c r="L137" s="32"/>
      <c r="M137" s="32"/>
      <c r="N137" s="32"/>
      <c r="O137" s="32"/>
      <c r="P137" s="32"/>
      <c r="Q137" s="32"/>
      <c r="R137" s="32"/>
    </row>
    <row r="138" spans="5:18">
      <c r="E138" s="32"/>
      <c r="F138" s="32"/>
      <c r="G138" s="32"/>
      <c r="H138" s="32"/>
      <c r="I138" s="32"/>
      <c r="J138" s="32"/>
      <c r="K138" s="32"/>
      <c r="L138" s="32"/>
      <c r="M138" s="32"/>
      <c r="N138" s="32"/>
      <c r="O138" s="32"/>
      <c r="P138" s="32"/>
      <c r="Q138" s="32"/>
      <c r="R138" s="32"/>
    </row>
    <row r="139" spans="5:18">
      <c r="E139" s="32"/>
      <c r="F139" s="32"/>
      <c r="G139" s="32"/>
      <c r="H139" s="32"/>
      <c r="I139" s="32"/>
      <c r="J139" s="32"/>
      <c r="K139" s="32"/>
      <c r="L139" s="32"/>
      <c r="M139" s="32"/>
      <c r="N139" s="32"/>
      <c r="O139" s="32"/>
      <c r="P139" s="32"/>
      <c r="Q139" s="32"/>
      <c r="R139" s="32"/>
    </row>
    <row r="140" spans="5:18">
      <c r="E140" s="32"/>
      <c r="F140" s="32"/>
      <c r="G140" s="32"/>
      <c r="H140" s="32"/>
      <c r="I140" s="32"/>
      <c r="J140" s="32"/>
      <c r="K140" s="32"/>
      <c r="L140" s="32"/>
      <c r="M140" s="32"/>
      <c r="N140" s="32"/>
      <c r="O140" s="32"/>
      <c r="P140" s="32"/>
      <c r="Q140" s="32"/>
      <c r="R140" s="32"/>
    </row>
    <row r="141" spans="5:18">
      <c r="E141" s="32"/>
      <c r="F141" s="32"/>
      <c r="G141" s="32"/>
      <c r="H141" s="32"/>
      <c r="I141" s="32"/>
      <c r="J141" s="32"/>
      <c r="K141" s="32"/>
      <c r="L141" s="32"/>
      <c r="M141" s="32"/>
      <c r="N141" s="32"/>
      <c r="O141" s="32"/>
      <c r="P141" s="32"/>
      <c r="Q141" s="32"/>
      <c r="R141" s="32"/>
    </row>
    <row r="142" spans="5:18">
      <c r="E142" s="32"/>
      <c r="F142" s="32"/>
      <c r="G142" s="32"/>
      <c r="H142" s="32"/>
      <c r="I142" s="32"/>
      <c r="J142" s="32"/>
      <c r="K142" s="32"/>
      <c r="L142" s="32"/>
      <c r="M142" s="32"/>
      <c r="N142" s="32"/>
      <c r="O142" s="32"/>
      <c r="P142" s="32"/>
      <c r="Q142" s="32"/>
      <c r="R142" s="32"/>
    </row>
    <row r="143" spans="5:18">
      <c r="E143" s="32"/>
      <c r="F143" s="32"/>
      <c r="G143" s="32"/>
      <c r="H143" s="32"/>
      <c r="I143" s="32"/>
      <c r="J143" s="32"/>
      <c r="K143" s="32"/>
      <c r="L143" s="32"/>
      <c r="M143" s="32"/>
      <c r="N143" s="32"/>
      <c r="O143" s="32"/>
      <c r="P143" s="32"/>
      <c r="Q143" s="32"/>
      <c r="R143" s="32"/>
    </row>
    <row r="144" spans="5:18">
      <c r="E144" s="32"/>
      <c r="F144" s="32"/>
      <c r="G144" s="32"/>
      <c r="H144" s="32"/>
      <c r="I144" s="32"/>
      <c r="J144" s="32"/>
      <c r="K144" s="32"/>
      <c r="L144" s="32"/>
      <c r="M144" s="32"/>
      <c r="N144" s="32"/>
      <c r="O144" s="32"/>
      <c r="P144" s="32"/>
      <c r="Q144" s="32"/>
      <c r="R144" s="32"/>
    </row>
    <row r="145" spans="5:18">
      <c r="E145" s="32"/>
      <c r="F145" s="32"/>
      <c r="G145" s="32"/>
      <c r="H145" s="32"/>
      <c r="I145" s="32"/>
      <c r="J145" s="32"/>
      <c r="K145" s="32"/>
      <c r="L145" s="32"/>
      <c r="M145" s="32"/>
      <c r="N145" s="32"/>
      <c r="O145" s="32"/>
      <c r="P145" s="32"/>
      <c r="Q145" s="32"/>
      <c r="R145" s="32"/>
    </row>
    <row r="146" spans="5:18">
      <c r="E146" s="32"/>
      <c r="F146" s="32"/>
      <c r="G146" s="32"/>
      <c r="H146" s="32"/>
      <c r="I146" s="32"/>
      <c r="J146" s="32"/>
      <c r="K146" s="32"/>
      <c r="L146" s="32"/>
      <c r="M146" s="32"/>
      <c r="N146" s="32"/>
      <c r="O146" s="32"/>
      <c r="P146" s="32"/>
      <c r="Q146" s="32"/>
      <c r="R146" s="32"/>
    </row>
    <row r="147" spans="5:18">
      <c r="E147" s="32"/>
      <c r="F147" s="32"/>
      <c r="G147" s="32"/>
      <c r="H147" s="32"/>
      <c r="I147" s="32"/>
      <c r="J147" s="32"/>
      <c r="K147" s="32"/>
      <c r="L147" s="32"/>
      <c r="M147" s="32"/>
      <c r="N147" s="32"/>
      <c r="O147" s="32"/>
      <c r="P147" s="32"/>
      <c r="Q147" s="32"/>
      <c r="R147" s="32"/>
    </row>
    <row r="148" spans="5:18">
      <c r="E148" s="32"/>
      <c r="F148" s="32"/>
      <c r="G148" s="32"/>
      <c r="H148" s="32"/>
      <c r="I148" s="32"/>
      <c r="J148" s="32"/>
      <c r="K148" s="32"/>
      <c r="L148" s="32"/>
      <c r="M148" s="32"/>
      <c r="N148" s="32"/>
      <c r="O148" s="32"/>
      <c r="P148" s="32"/>
      <c r="Q148" s="32"/>
      <c r="R148" s="32"/>
    </row>
    <row r="149" spans="5:18">
      <c r="E149" s="32"/>
      <c r="F149" s="32"/>
      <c r="G149" s="32"/>
      <c r="H149" s="32"/>
      <c r="I149" s="32"/>
      <c r="J149" s="32"/>
      <c r="K149" s="32"/>
      <c r="L149" s="32"/>
      <c r="M149" s="32"/>
      <c r="N149" s="32"/>
      <c r="O149" s="32"/>
      <c r="P149" s="32"/>
      <c r="Q149" s="32"/>
      <c r="R149" s="32"/>
    </row>
    <row r="150" spans="5:18">
      <c r="E150" s="32"/>
      <c r="F150" s="32"/>
      <c r="G150" s="32"/>
      <c r="H150" s="32"/>
      <c r="I150" s="32"/>
      <c r="J150" s="32"/>
      <c r="K150" s="32"/>
      <c r="L150" s="32"/>
      <c r="M150" s="32"/>
      <c r="N150" s="32"/>
      <c r="O150" s="32"/>
      <c r="P150" s="32"/>
      <c r="Q150" s="32"/>
      <c r="R150" s="32"/>
    </row>
    <row r="151" spans="5:18">
      <c r="E151" s="32"/>
      <c r="F151" s="32"/>
      <c r="G151" s="32"/>
      <c r="H151" s="32"/>
      <c r="I151" s="32"/>
      <c r="J151" s="32"/>
      <c r="K151" s="32"/>
      <c r="L151" s="32"/>
      <c r="M151" s="32"/>
      <c r="N151" s="32"/>
      <c r="O151" s="32"/>
      <c r="P151" s="32"/>
      <c r="Q151" s="32"/>
      <c r="R151" s="32"/>
    </row>
    <row r="152" spans="5:18">
      <c r="E152" s="32"/>
      <c r="F152" s="32"/>
      <c r="G152" s="32"/>
      <c r="H152" s="32"/>
      <c r="I152" s="32"/>
      <c r="J152" s="32"/>
      <c r="K152" s="32"/>
      <c r="L152" s="32"/>
      <c r="M152" s="32"/>
      <c r="N152" s="32"/>
      <c r="O152" s="32"/>
      <c r="P152" s="32"/>
      <c r="Q152" s="32"/>
      <c r="R152" s="32"/>
    </row>
    <row r="153" spans="5:18">
      <c r="E153" s="32"/>
      <c r="F153" s="32"/>
      <c r="G153" s="32"/>
      <c r="H153" s="32"/>
      <c r="I153" s="32"/>
      <c r="J153" s="32"/>
      <c r="K153" s="32"/>
      <c r="L153" s="32"/>
      <c r="M153" s="32"/>
      <c r="N153" s="32"/>
      <c r="O153" s="32"/>
      <c r="P153" s="32"/>
      <c r="Q153" s="32"/>
      <c r="R153" s="32"/>
    </row>
    <row r="154" spans="5:18">
      <c r="E154" s="32"/>
      <c r="F154" s="32"/>
      <c r="G154" s="32"/>
      <c r="H154" s="32"/>
      <c r="I154" s="32"/>
      <c r="J154" s="32"/>
      <c r="K154" s="32"/>
      <c r="L154" s="32"/>
      <c r="M154" s="32"/>
      <c r="N154" s="32"/>
      <c r="O154" s="32"/>
      <c r="P154" s="32"/>
      <c r="Q154" s="32"/>
      <c r="R154" s="32"/>
    </row>
    <row r="155" spans="5:18">
      <c r="E155" s="32"/>
      <c r="F155" s="32"/>
      <c r="G155" s="32"/>
      <c r="H155" s="32"/>
      <c r="I155" s="32"/>
      <c r="J155" s="32"/>
      <c r="K155" s="32"/>
      <c r="L155" s="32"/>
      <c r="M155" s="32"/>
      <c r="N155" s="32"/>
      <c r="O155" s="32"/>
      <c r="P155" s="32"/>
      <c r="Q155" s="32"/>
      <c r="R155" s="32"/>
    </row>
    <row r="156" spans="5:18">
      <c r="E156" s="32"/>
      <c r="F156" s="32"/>
      <c r="G156" s="32"/>
      <c r="H156" s="32"/>
      <c r="I156" s="32"/>
      <c r="J156" s="32"/>
      <c r="K156" s="32"/>
      <c r="L156" s="32"/>
      <c r="M156" s="32"/>
      <c r="N156" s="32"/>
      <c r="O156" s="32"/>
      <c r="P156" s="32"/>
      <c r="Q156" s="32"/>
      <c r="R156" s="32"/>
    </row>
    <row r="157" spans="5:18">
      <c r="E157" s="32"/>
      <c r="F157" s="32"/>
      <c r="G157" s="32"/>
      <c r="H157" s="32"/>
      <c r="I157" s="32"/>
      <c r="J157" s="32"/>
      <c r="K157" s="32"/>
      <c r="L157" s="32"/>
      <c r="M157" s="32"/>
      <c r="N157" s="32"/>
      <c r="O157" s="32"/>
      <c r="P157" s="32"/>
      <c r="Q157" s="32"/>
      <c r="R157" s="32"/>
    </row>
    <row r="158" spans="5:18">
      <c r="E158" s="32"/>
      <c r="F158" s="32"/>
      <c r="G158" s="32"/>
      <c r="H158" s="32"/>
      <c r="I158" s="32"/>
      <c r="J158" s="32"/>
      <c r="K158" s="32"/>
      <c r="L158" s="32"/>
      <c r="M158" s="32"/>
      <c r="N158" s="32"/>
      <c r="O158" s="32"/>
      <c r="P158" s="32"/>
      <c r="Q158" s="32"/>
      <c r="R158" s="32"/>
    </row>
    <row r="159" spans="5:18">
      <c r="E159" s="32"/>
      <c r="F159" s="32"/>
      <c r="G159" s="32"/>
      <c r="H159" s="32"/>
      <c r="I159" s="32"/>
      <c r="J159" s="32"/>
      <c r="K159" s="32"/>
      <c r="L159" s="32"/>
      <c r="M159" s="32"/>
      <c r="N159" s="32"/>
      <c r="O159" s="32"/>
      <c r="P159" s="32"/>
      <c r="Q159" s="32"/>
      <c r="R159" s="32"/>
    </row>
    <row r="160" spans="5:18">
      <c r="E160" s="32"/>
      <c r="F160" s="32"/>
      <c r="G160" s="32"/>
      <c r="H160" s="32"/>
      <c r="I160" s="32"/>
      <c r="J160" s="32"/>
      <c r="K160" s="32"/>
      <c r="L160" s="32"/>
      <c r="M160" s="32"/>
      <c r="N160" s="32"/>
      <c r="O160" s="32"/>
      <c r="P160" s="32"/>
      <c r="Q160" s="32"/>
      <c r="R160" s="32"/>
    </row>
    <row r="161" spans="5:18">
      <c r="E161" s="32"/>
      <c r="F161" s="32"/>
      <c r="G161" s="32"/>
      <c r="H161" s="32"/>
      <c r="I161" s="32"/>
      <c r="J161" s="32"/>
      <c r="K161" s="32"/>
      <c r="L161" s="32"/>
      <c r="M161" s="32"/>
      <c r="N161" s="32"/>
      <c r="O161" s="32"/>
      <c r="P161" s="32"/>
      <c r="Q161" s="32"/>
      <c r="R161" s="32"/>
    </row>
    <row r="162" spans="5:18">
      <c r="E162" s="32"/>
      <c r="F162" s="32"/>
      <c r="G162" s="32"/>
      <c r="H162" s="32"/>
      <c r="I162" s="32"/>
      <c r="J162" s="32"/>
      <c r="K162" s="32"/>
      <c r="L162" s="32"/>
      <c r="M162" s="32"/>
      <c r="N162" s="32"/>
      <c r="O162" s="32"/>
      <c r="P162" s="32"/>
      <c r="Q162" s="32"/>
      <c r="R162" s="32"/>
    </row>
    <row r="163" spans="5:18">
      <c r="E163" s="32"/>
      <c r="F163" s="32"/>
      <c r="G163" s="32"/>
      <c r="H163" s="32"/>
      <c r="I163" s="32"/>
      <c r="J163" s="32"/>
      <c r="K163" s="32"/>
      <c r="L163" s="32"/>
      <c r="M163" s="32"/>
      <c r="N163" s="32"/>
      <c r="O163" s="32"/>
      <c r="P163" s="32"/>
      <c r="Q163" s="32"/>
      <c r="R163" s="32"/>
    </row>
    <row r="164" spans="5:18">
      <c r="E164" s="32"/>
      <c r="F164" s="32"/>
      <c r="G164" s="32"/>
      <c r="H164" s="32"/>
      <c r="I164" s="32"/>
      <c r="J164" s="32"/>
      <c r="K164" s="32"/>
      <c r="L164" s="32"/>
      <c r="M164" s="32"/>
      <c r="N164" s="32"/>
      <c r="O164" s="32"/>
      <c r="P164" s="32"/>
      <c r="Q164" s="32"/>
      <c r="R164" s="32"/>
    </row>
    <row r="165" spans="5:18">
      <c r="E165" s="32"/>
      <c r="F165" s="32"/>
      <c r="G165" s="32"/>
      <c r="H165" s="32"/>
      <c r="I165" s="32"/>
      <c r="J165" s="32"/>
      <c r="K165" s="32"/>
      <c r="L165" s="32"/>
      <c r="M165" s="32"/>
      <c r="N165" s="32"/>
      <c r="O165" s="32"/>
      <c r="P165" s="32"/>
      <c r="Q165" s="32"/>
      <c r="R165" s="32"/>
    </row>
    <row r="166" spans="5:18">
      <c r="E166" s="32"/>
      <c r="F166" s="32"/>
      <c r="G166" s="32"/>
      <c r="H166" s="32"/>
      <c r="I166" s="32"/>
      <c r="J166" s="32"/>
      <c r="K166" s="32"/>
      <c r="L166" s="32"/>
      <c r="M166" s="32"/>
      <c r="N166" s="32"/>
      <c r="O166" s="32"/>
      <c r="P166" s="32"/>
      <c r="Q166" s="32"/>
      <c r="R166" s="32"/>
    </row>
  </sheetData>
  <mergeCells count="1">
    <mergeCell ref="A2:D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8BB30-5DFB-4EEA-BC53-7FC56275E234}">
  <sheetPr codeName="Sheet11"/>
  <dimension ref="A1:E132"/>
  <sheetViews>
    <sheetView workbookViewId="0">
      <selection activeCell="E36" sqref="E36"/>
    </sheetView>
  </sheetViews>
  <sheetFormatPr baseColWidth="10" defaultColWidth="11.42578125" defaultRowHeight="15"/>
  <cols>
    <col min="1" max="1" width="16.85546875" customWidth="1"/>
    <col min="2" max="2" width="57" customWidth="1"/>
    <col min="3" max="3" width="25.85546875" customWidth="1"/>
    <col min="4" max="4" width="34.85546875" customWidth="1"/>
    <col min="5" max="5" width="34.42578125" customWidth="1"/>
  </cols>
  <sheetData>
    <row r="1" spans="1:5">
      <c r="A1" s="233" t="s">
        <v>13</v>
      </c>
      <c r="B1" s="234"/>
      <c r="C1" s="234"/>
      <c r="D1" s="235"/>
    </row>
    <row r="2" spans="1:5" ht="15.75" thickBot="1">
      <c r="A2" s="236"/>
      <c r="B2" s="237"/>
      <c r="C2" s="237"/>
      <c r="D2" s="238"/>
    </row>
    <row r="3" spans="1:5" ht="15.75" thickBot="1"/>
    <row r="4" spans="1:5">
      <c r="A4" s="225" t="s">
        <v>14</v>
      </c>
      <c r="B4" s="9" t="s">
        <v>15</v>
      </c>
      <c r="C4" s="225" t="s">
        <v>16</v>
      </c>
      <c r="D4" s="225" t="s">
        <v>17</v>
      </c>
      <c r="E4" s="225" t="s">
        <v>18</v>
      </c>
    </row>
    <row r="5" spans="1:5" ht="26.25" thickBot="1">
      <c r="A5" s="226"/>
      <c r="B5" s="10" t="s">
        <v>19</v>
      </c>
      <c r="C5" s="226"/>
      <c r="D5" s="226"/>
      <c r="E5" s="226"/>
    </row>
    <row r="6" spans="1:5" ht="47.25">
      <c r="A6" s="11"/>
      <c r="B6" s="12" t="s">
        <v>20</v>
      </c>
      <c r="C6" s="12" t="s">
        <v>21</v>
      </c>
      <c r="D6" s="13" t="s">
        <v>22</v>
      </c>
      <c r="E6" s="13"/>
    </row>
    <row r="7" spans="1:5" ht="47.25">
      <c r="A7" s="11"/>
      <c r="B7" s="12" t="s">
        <v>23</v>
      </c>
      <c r="C7" s="12" t="s">
        <v>24</v>
      </c>
      <c r="D7" s="13" t="s">
        <v>25</v>
      </c>
      <c r="E7" s="13"/>
    </row>
    <row r="8" spans="1:5" ht="63">
      <c r="A8" s="11"/>
      <c r="B8" s="12" t="s">
        <v>26</v>
      </c>
      <c r="C8" s="12" t="s">
        <v>27</v>
      </c>
      <c r="D8" s="13" t="s">
        <v>25</v>
      </c>
      <c r="E8" s="13"/>
    </row>
    <row r="9" spans="1:5" ht="47.25">
      <c r="A9" s="11"/>
      <c r="B9" s="12" t="s">
        <v>28</v>
      </c>
      <c r="C9" s="12" t="s">
        <v>29</v>
      </c>
      <c r="D9" s="13" t="s">
        <v>30</v>
      </c>
      <c r="E9" s="13"/>
    </row>
    <row r="10" spans="1:5" ht="47.25">
      <c r="A10" s="11"/>
      <c r="B10" s="12" t="s">
        <v>31</v>
      </c>
      <c r="C10" s="12" t="s">
        <v>29</v>
      </c>
      <c r="D10" s="13" t="s">
        <v>32</v>
      </c>
      <c r="E10" s="13"/>
    </row>
    <row r="11" spans="1:5" ht="31.5">
      <c r="A11" s="11"/>
      <c r="B11" s="12" t="s">
        <v>33</v>
      </c>
      <c r="D11" s="13" t="s">
        <v>25</v>
      </c>
      <c r="E11" s="13"/>
    </row>
    <row r="12" spans="1:5" ht="31.5">
      <c r="A12" s="11"/>
      <c r="B12" s="12" t="s">
        <v>34</v>
      </c>
      <c r="C12" s="12"/>
      <c r="D12" s="13" t="s">
        <v>25</v>
      </c>
      <c r="E12" s="13"/>
    </row>
    <row r="13" spans="1:5" ht="31.5">
      <c r="A13" s="11"/>
      <c r="B13" s="12" t="s">
        <v>35</v>
      </c>
      <c r="C13" s="12"/>
      <c r="D13" s="13" t="s">
        <v>25</v>
      </c>
      <c r="E13" s="13"/>
    </row>
    <row r="14" spans="1:5" ht="31.5">
      <c r="A14" s="11"/>
      <c r="B14" s="12" t="s">
        <v>36</v>
      </c>
      <c r="C14" s="12"/>
      <c r="D14" s="13" t="s">
        <v>25</v>
      </c>
      <c r="E14" s="13"/>
    </row>
    <row r="15" spans="1:5" ht="31.5">
      <c r="A15" s="11"/>
      <c r="B15" s="12" t="s">
        <v>37</v>
      </c>
      <c r="C15" s="12"/>
      <c r="D15" s="13" t="s">
        <v>25</v>
      </c>
      <c r="E15" s="13"/>
    </row>
    <row r="16" spans="1:5" ht="31.5">
      <c r="A16" s="11"/>
      <c r="B16" s="12" t="s">
        <v>38</v>
      </c>
      <c r="C16" s="12"/>
      <c r="D16" s="13" t="s">
        <v>25</v>
      </c>
      <c r="E16" s="13"/>
    </row>
    <row r="17" spans="1:5" ht="15.75">
      <c r="A17" s="11"/>
      <c r="B17" s="12" t="s">
        <v>39</v>
      </c>
      <c r="C17" s="12"/>
      <c r="D17" s="13" t="s">
        <v>40</v>
      </c>
      <c r="E17" s="13"/>
    </row>
    <row r="18" spans="1:5" ht="31.5">
      <c r="A18" s="11"/>
      <c r="B18" s="12" t="s">
        <v>41</v>
      </c>
      <c r="C18" s="12"/>
      <c r="D18" s="13" t="s">
        <v>40</v>
      </c>
      <c r="E18" s="13"/>
    </row>
    <row r="19" spans="1:5" ht="30">
      <c r="A19" s="11"/>
      <c r="B19" s="12" t="s">
        <v>42</v>
      </c>
      <c r="C19" s="12"/>
      <c r="D19" s="13" t="s">
        <v>43</v>
      </c>
      <c r="E19" s="13"/>
    </row>
    <row r="20" spans="1:5" ht="16.5" thickBot="1">
      <c r="A20" s="11"/>
      <c r="B20" s="12" t="s">
        <v>44</v>
      </c>
      <c r="C20" s="12"/>
      <c r="D20" s="13"/>
      <c r="E20" s="13"/>
    </row>
    <row r="21" spans="1:5" ht="15.75" thickBot="1"/>
    <row r="22" spans="1:5">
      <c r="A22" s="227" t="s">
        <v>45</v>
      </c>
      <c r="B22" s="228"/>
      <c r="C22" s="228"/>
      <c r="D22" s="229"/>
    </row>
    <row r="23" spans="1:5" ht="15.75" thickBot="1">
      <c r="A23" s="230"/>
      <c r="B23" s="231"/>
      <c r="C23" s="231"/>
      <c r="D23" s="232"/>
    </row>
    <row r="24" spans="1:5" ht="15.75" thickBot="1"/>
    <row r="25" spans="1:5">
      <c r="A25" s="225" t="s">
        <v>14</v>
      </c>
      <c r="B25" s="9" t="s">
        <v>46</v>
      </c>
      <c r="C25" s="225" t="s">
        <v>17</v>
      </c>
      <c r="D25" s="225" t="s">
        <v>18</v>
      </c>
    </row>
    <row r="26" spans="1:5" ht="26.25" thickBot="1">
      <c r="A26" s="226"/>
      <c r="B26" s="10" t="s">
        <v>19</v>
      </c>
      <c r="C26" s="226"/>
      <c r="D26" s="226"/>
    </row>
    <row r="27" spans="1:5" ht="30">
      <c r="A27" s="209"/>
      <c r="B27" s="222" t="s">
        <v>47</v>
      </c>
      <c r="C27" s="14" t="s">
        <v>48</v>
      </c>
      <c r="D27" s="15" t="s">
        <v>49</v>
      </c>
    </row>
    <row r="28" spans="1:5" ht="45">
      <c r="A28" s="210"/>
      <c r="B28" s="223"/>
      <c r="C28" s="49" t="s">
        <v>50</v>
      </c>
      <c r="D28" s="15" t="s">
        <v>51</v>
      </c>
      <c r="E28" s="30"/>
    </row>
    <row r="29" spans="1:5" ht="45">
      <c r="A29" s="210"/>
      <c r="B29" s="223"/>
      <c r="C29" s="49" t="s">
        <v>52</v>
      </c>
      <c r="D29" s="15" t="s">
        <v>53</v>
      </c>
    </row>
    <row r="30" spans="1:5">
      <c r="A30" s="210"/>
      <c r="B30" s="223"/>
      <c r="C30" s="49" t="s">
        <v>54</v>
      </c>
      <c r="D30" s="16"/>
    </row>
    <row r="31" spans="1:5" ht="45">
      <c r="A31" s="210"/>
      <c r="B31" s="223"/>
      <c r="C31" s="49" t="s">
        <v>55</v>
      </c>
      <c r="D31" s="16"/>
    </row>
    <row r="32" spans="1:5" ht="15.75" thickBot="1">
      <c r="A32" s="210"/>
      <c r="B32" s="224"/>
      <c r="C32" s="17" t="s">
        <v>56</v>
      </c>
      <c r="D32" s="18"/>
    </row>
    <row r="33" spans="1:4" ht="60">
      <c r="A33" s="209"/>
      <c r="B33" s="222" t="s">
        <v>57</v>
      </c>
      <c r="C33" s="15" t="s">
        <v>48</v>
      </c>
      <c r="D33" s="15" t="s">
        <v>58</v>
      </c>
    </row>
    <row r="34" spans="1:4" ht="60">
      <c r="A34" s="210"/>
      <c r="B34" s="223"/>
      <c r="C34" s="15" t="s">
        <v>59</v>
      </c>
      <c r="D34" s="15" t="s">
        <v>60</v>
      </c>
    </row>
    <row r="35" spans="1:4" ht="45.75" thickBot="1">
      <c r="A35" s="210"/>
      <c r="B35" s="224"/>
      <c r="C35" s="50" t="s">
        <v>61</v>
      </c>
      <c r="D35" s="19" t="s">
        <v>62</v>
      </c>
    </row>
    <row r="36" spans="1:4" ht="45">
      <c r="A36" s="209"/>
      <c r="B36" s="212" t="s">
        <v>63</v>
      </c>
      <c r="C36" s="15" t="s">
        <v>48</v>
      </c>
      <c r="D36" s="15" t="s">
        <v>64</v>
      </c>
    </row>
    <row r="37" spans="1:4" ht="30">
      <c r="A37" s="210"/>
      <c r="B37" s="213"/>
      <c r="C37" s="15" t="s">
        <v>65</v>
      </c>
      <c r="D37" s="15" t="s">
        <v>56</v>
      </c>
    </row>
    <row r="38" spans="1:4">
      <c r="A38" s="210"/>
      <c r="B38" s="213"/>
      <c r="C38" s="15" t="s">
        <v>54</v>
      </c>
      <c r="D38" s="16"/>
    </row>
    <row r="39" spans="1:4" ht="30">
      <c r="A39" s="210"/>
      <c r="B39" s="213"/>
      <c r="C39" s="15" t="s">
        <v>66</v>
      </c>
      <c r="D39" s="16"/>
    </row>
    <row r="40" spans="1:4" ht="30.75" thickBot="1">
      <c r="A40" s="210"/>
      <c r="B40" s="214"/>
      <c r="C40" s="50" t="s">
        <v>67</v>
      </c>
      <c r="D40" s="18"/>
    </row>
    <row r="41" spans="1:4" ht="30">
      <c r="A41" s="209"/>
      <c r="B41" s="222" t="s">
        <v>68</v>
      </c>
      <c r="C41" s="15" t="s">
        <v>48</v>
      </c>
      <c r="D41" s="15" t="s">
        <v>49</v>
      </c>
    </row>
    <row r="42" spans="1:4" ht="45">
      <c r="A42" s="210"/>
      <c r="B42" s="223"/>
      <c r="C42" s="15" t="s">
        <v>52</v>
      </c>
      <c r="D42" s="15" t="s">
        <v>69</v>
      </c>
    </row>
    <row r="43" spans="1:4" ht="30">
      <c r="A43" s="210"/>
      <c r="B43" s="223"/>
      <c r="C43" s="15" t="s">
        <v>66</v>
      </c>
      <c r="D43" s="15" t="s">
        <v>70</v>
      </c>
    </row>
    <row r="44" spans="1:4">
      <c r="A44" s="210"/>
      <c r="B44" s="223"/>
      <c r="C44" s="15" t="s">
        <v>54</v>
      </c>
      <c r="D44" s="15" t="s">
        <v>71</v>
      </c>
    </row>
    <row r="45" spans="1:4" ht="15.75" thickBot="1">
      <c r="A45" s="210"/>
      <c r="B45" s="224"/>
      <c r="C45" s="50" t="s">
        <v>56</v>
      </c>
      <c r="D45" s="15" t="s">
        <v>72</v>
      </c>
    </row>
    <row r="46" spans="1:4" ht="30">
      <c r="A46" s="209"/>
      <c r="B46" s="212" t="s">
        <v>73</v>
      </c>
      <c r="C46" s="15" t="s">
        <v>48</v>
      </c>
      <c r="D46" s="219" t="s">
        <v>74</v>
      </c>
    </row>
    <row r="47" spans="1:4">
      <c r="A47" s="210"/>
      <c r="B47" s="213"/>
      <c r="C47" s="15" t="s">
        <v>54</v>
      </c>
      <c r="D47" s="220"/>
    </row>
    <row r="48" spans="1:4" ht="15.75" thickBot="1">
      <c r="A48" s="211"/>
      <c r="B48" s="214"/>
      <c r="C48" s="19" t="s">
        <v>56</v>
      </c>
      <c r="D48" s="221"/>
    </row>
    <row r="49" spans="1:4" ht="45">
      <c r="A49" s="209"/>
      <c r="B49" s="212" t="s">
        <v>75</v>
      </c>
      <c r="C49" s="15" t="s">
        <v>76</v>
      </c>
      <c r="D49" s="15" t="s">
        <v>77</v>
      </c>
    </row>
    <row r="50" spans="1:4" ht="30">
      <c r="A50" s="210"/>
      <c r="B50" s="213"/>
      <c r="C50" s="15" t="s">
        <v>52</v>
      </c>
      <c r="D50" s="15" t="s">
        <v>71</v>
      </c>
    </row>
    <row r="51" spans="1:4" ht="30">
      <c r="A51" s="210"/>
      <c r="B51" s="213"/>
      <c r="C51" s="15" t="s">
        <v>78</v>
      </c>
      <c r="D51" s="15" t="s">
        <v>79</v>
      </c>
    </row>
    <row r="52" spans="1:4">
      <c r="A52" s="210"/>
      <c r="B52" s="213"/>
      <c r="C52" s="15" t="s">
        <v>54</v>
      </c>
      <c r="D52" s="16"/>
    </row>
    <row r="53" spans="1:4" ht="15.75" thickBot="1">
      <c r="A53" s="211"/>
      <c r="B53" s="214"/>
      <c r="C53" s="20"/>
      <c r="D53" s="18"/>
    </row>
    <row r="54" spans="1:4" ht="30">
      <c r="A54" s="209"/>
      <c r="B54" s="212" t="s">
        <v>80</v>
      </c>
      <c r="C54" s="15" t="s">
        <v>48</v>
      </c>
      <c r="D54" s="219" t="s">
        <v>81</v>
      </c>
    </row>
    <row r="55" spans="1:4" ht="30.75" thickBot="1">
      <c r="A55" s="211"/>
      <c r="B55" s="214"/>
      <c r="C55" s="19" t="s">
        <v>82</v>
      </c>
      <c r="D55" s="221"/>
    </row>
    <row r="56" spans="1:4">
      <c r="A56" s="209"/>
      <c r="B56" s="212" t="s">
        <v>83</v>
      </c>
      <c r="C56" s="15" t="s">
        <v>84</v>
      </c>
      <c r="D56" s="219" t="s">
        <v>85</v>
      </c>
    </row>
    <row r="57" spans="1:4" ht="30">
      <c r="A57" s="210"/>
      <c r="B57" s="213"/>
      <c r="C57" s="15" t="s">
        <v>86</v>
      </c>
      <c r="D57" s="220"/>
    </row>
    <row r="58" spans="1:4" ht="15.75" thickBot="1">
      <c r="A58" s="211"/>
      <c r="B58" s="214"/>
      <c r="C58" s="20"/>
      <c r="D58" s="221"/>
    </row>
    <row r="59" spans="1:4" ht="30">
      <c r="A59" s="209"/>
      <c r="B59" s="212" t="s">
        <v>87</v>
      </c>
      <c r="C59" s="15" t="s">
        <v>48</v>
      </c>
      <c r="D59" s="15" t="s">
        <v>88</v>
      </c>
    </row>
    <row r="60" spans="1:4" ht="60">
      <c r="A60" s="210"/>
      <c r="B60" s="213"/>
      <c r="C60" s="15" t="s">
        <v>89</v>
      </c>
      <c r="D60" s="15" t="s">
        <v>90</v>
      </c>
    </row>
    <row r="61" spans="1:4" ht="30">
      <c r="A61" s="210"/>
      <c r="B61" s="213"/>
      <c r="C61" s="15" t="s">
        <v>91</v>
      </c>
      <c r="D61" s="15" t="s">
        <v>92</v>
      </c>
    </row>
    <row r="62" spans="1:4" ht="15.75" thickBot="1">
      <c r="A62" s="211"/>
      <c r="B62" s="214"/>
      <c r="C62" s="19" t="s">
        <v>54</v>
      </c>
      <c r="D62" s="18"/>
    </row>
    <row r="63" spans="1:4" ht="45">
      <c r="A63" s="209"/>
      <c r="B63" s="212" t="s">
        <v>93</v>
      </c>
      <c r="C63" s="15" t="s">
        <v>76</v>
      </c>
      <c r="D63" s="15" t="s">
        <v>94</v>
      </c>
    </row>
    <row r="64" spans="1:4" ht="30">
      <c r="A64" s="210"/>
      <c r="B64" s="213"/>
      <c r="C64" s="15" t="s">
        <v>54</v>
      </c>
      <c r="D64" s="15" t="s">
        <v>95</v>
      </c>
    </row>
    <row r="65" spans="1:4" ht="45.75" thickBot="1">
      <c r="A65" s="211"/>
      <c r="B65" s="214"/>
      <c r="C65" s="19" t="s">
        <v>56</v>
      </c>
      <c r="D65" s="19" t="s">
        <v>96</v>
      </c>
    </row>
    <row r="66" spans="1:4" ht="30">
      <c r="A66" s="209"/>
      <c r="B66" s="212" t="s">
        <v>97</v>
      </c>
      <c r="C66" s="15" t="s">
        <v>84</v>
      </c>
      <c r="D66" s="15" t="s">
        <v>98</v>
      </c>
    </row>
    <row r="67" spans="1:4" ht="75">
      <c r="A67" s="210"/>
      <c r="B67" s="213"/>
      <c r="C67" s="15" t="s">
        <v>52</v>
      </c>
      <c r="D67" s="15" t="s">
        <v>99</v>
      </c>
    </row>
    <row r="68" spans="1:4" ht="45">
      <c r="A68" s="210"/>
      <c r="B68" s="213"/>
      <c r="C68" s="15" t="s">
        <v>100</v>
      </c>
      <c r="D68" s="16"/>
    </row>
    <row r="69" spans="1:4">
      <c r="A69" s="210"/>
      <c r="B69" s="213"/>
      <c r="C69" s="15" t="s">
        <v>54</v>
      </c>
      <c r="D69" s="16"/>
    </row>
    <row r="70" spans="1:4" ht="15.75" thickBot="1">
      <c r="A70" s="211"/>
      <c r="B70" s="214"/>
      <c r="C70" s="19" t="s">
        <v>56</v>
      </c>
      <c r="D70" s="18"/>
    </row>
    <row r="71" spans="1:4" ht="60">
      <c r="A71" s="209"/>
      <c r="B71" s="212" t="s">
        <v>101</v>
      </c>
      <c r="C71" s="15" t="s">
        <v>48</v>
      </c>
      <c r="D71" s="15" t="s">
        <v>102</v>
      </c>
    </row>
    <row r="72" spans="1:4" ht="60">
      <c r="A72" s="210"/>
      <c r="B72" s="213"/>
      <c r="C72" s="15" t="s">
        <v>84</v>
      </c>
      <c r="D72" s="15" t="s">
        <v>103</v>
      </c>
    </row>
    <row r="73" spans="1:4" ht="30">
      <c r="A73" s="210"/>
      <c r="B73" s="213"/>
      <c r="C73" s="15" t="s">
        <v>52</v>
      </c>
      <c r="D73" s="16"/>
    </row>
    <row r="74" spans="1:4">
      <c r="A74" s="210"/>
      <c r="B74" s="213"/>
      <c r="C74" s="15" t="s">
        <v>54</v>
      </c>
      <c r="D74" s="16"/>
    </row>
    <row r="75" spans="1:4">
      <c r="A75" s="210"/>
      <c r="B75" s="213"/>
      <c r="C75" s="15" t="s">
        <v>56</v>
      </c>
      <c r="D75" s="16"/>
    </row>
    <row r="76" spans="1:4" ht="15.75" thickBot="1">
      <c r="A76" s="211"/>
      <c r="B76" s="214"/>
      <c r="C76" s="20"/>
      <c r="D76" s="18"/>
    </row>
    <row r="77" spans="1:4" ht="30">
      <c r="A77" s="209"/>
      <c r="B77" s="212" t="s">
        <v>104</v>
      </c>
      <c r="C77" s="15" t="s">
        <v>48</v>
      </c>
      <c r="D77" s="15" t="s">
        <v>105</v>
      </c>
    </row>
    <row r="78" spans="1:4" ht="30">
      <c r="A78" s="210"/>
      <c r="B78" s="213"/>
      <c r="C78" s="15" t="s">
        <v>52</v>
      </c>
      <c r="D78" s="15" t="s">
        <v>106</v>
      </c>
    </row>
    <row r="79" spans="1:4" ht="45">
      <c r="A79" s="210"/>
      <c r="B79" s="213"/>
      <c r="C79" s="15" t="s">
        <v>100</v>
      </c>
      <c r="D79" s="15" t="s">
        <v>107</v>
      </c>
    </row>
    <row r="80" spans="1:4" ht="15.75" thickBot="1">
      <c r="A80" s="211"/>
      <c r="B80" s="214"/>
      <c r="C80" s="20"/>
      <c r="D80" s="18"/>
    </row>
    <row r="81" spans="1:4" ht="30">
      <c r="A81" s="209"/>
      <c r="B81" s="212" t="s">
        <v>108</v>
      </c>
      <c r="C81" s="15" t="s">
        <v>48</v>
      </c>
      <c r="D81" s="15" t="s">
        <v>109</v>
      </c>
    </row>
    <row r="82" spans="1:4" ht="30">
      <c r="A82" s="210"/>
      <c r="B82" s="213"/>
      <c r="C82" s="15" t="s">
        <v>110</v>
      </c>
      <c r="D82" s="15" t="s">
        <v>111</v>
      </c>
    </row>
    <row r="83" spans="1:4" ht="30">
      <c r="A83" s="210"/>
      <c r="B83" s="213"/>
      <c r="C83" s="15" t="s">
        <v>52</v>
      </c>
      <c r="D83" s="15" t="s">
        <v>90</v>
      </c>
    </row>
    <row r="84" spans="1:4">
      <c r="A84" s="210"/>
      <c r="B84" s="213"/>
      <c r="C84" s="15" t="s">
        <v>54</v>
      </c>
      <c r="D84" s="16"/>
    </row>
    <row r="85" spans="1:4">
      <c r="A85" s="210"/>
      <c r="B85" s="213"/>
      <c r="C85" s="15" t="s">
        <v>56</v>
      </c>
      <c r="D85" s="16"/>
    </row>
    <row r="86" spans="1:4" ht="30.75" thickBot="1">
      <c r="A86" s="211"/>
      <c r="B86" s="214"/>
      <c r="C86" s="19" t="s">
        <v>66</v>
      </c>
      <c r="D86" s="18"/>
    </row>
    <row r="87" spans="1:4" ht="45">
      <c r="A87" s="209"/>
      <c r="B87" s="212" t="s">
        <v>112</v>
      </c>
      <c r="C87" s="15" t="s">
        <v>48</v>
      </c>
      <c r="D87" s="15" t="s">
        <v>113</v>
      </c>
    </row>
    <row r="88" spans="1:4" ht="30">
      <c r="A88" s="210"/>
      <c r="B88" s="213"/>
      <c r="C88" s="15" t="s">
        <v>84</v>
      </c>
      <c r="D88" s="15" t="s">
        <v>114</v>
      </c>
    </row>
    <row r="89" spans="1:4" ht="45">
      <c r="A89" s="210"/>
      <c r="B89" s="213"/>
      <c r="C89" s="15" t="s">
        <v>100</v>
      </c>
      <c r="D89" s="15" t="s">
        <v>115</v>
      </c>
    </row>
    <row r="90" spans="1:4" ht="30">
      <c r="A90" s="210"/>
      <c r="B90" s="213"/>
      <c r="C90" s="15" t="s">
        <v>52</v>
      </c>
      <c r="D90" s="16"/>
    </row>
    <row r="91" spans="1:4" ht="30.75" thickBot="1">
      <c r="A91" s="211"/>
      <c r="B91" s="214"/>
      <c r="C91" s="19" t="s">
        <v>66</v>
      </c>
      <c r="D91" s="18"/>
    </row>
    <row r="92" spans="1:4" ht="30">
      <c r="A92" s="209"/>
      <c r="B92" s="212" t="s">
        <v>116</v>
      </c>
      <c r="C92" s="15" t="s">
        <v>48</v>
      </c>
      <c r="D92" s="15" t="s">
        <v>117</v>
      </c>
    </row>
    <row r="93" spans="1:4">
      <c r="A93" s="210"/>
      <c r="B93" s="213"/>
      <c r="C93" s="15" t="s">
        <v>84</v>
      </c>
      <c r="D93" s="15" t="s">
        <v>118</v>
      </c>
    </row>
    <row r="94" spans="1:4" ht="30">
      <c r="A94" s="210"/>
      <c r="B94" s="213"/>
      <c r="C94" s="15" t="s">
        <v>119</v>
      </c>
      <c r="D94" s="15" t="s">
        <v>120</v>
      </c>
    </row>
    <row r="95" spans="1:4" ht="30">
      <c r="A95" s="210"/>
      <c r="B95" s="213"/>
      <c r="C95" s="15" t="s">
        <v>52</v>
      </c>
      <c r="D95" s="16"/>
    </row>
    <row r="96" spans="1:4" ht="30.75" thickBot="1">
      <c r="A96" s="211"/>
      <c r="B96" s="214"/>
      <c r="C96" s="19" t="s">
        <v>66</v>
      </c>
      <c r="D96" s="18"/>
    </row>
    <row r="97" spans="1:5" ht="30">
      <c r="A97" s="209"/>
      <c r="B97" s="212" t="s">
        <v>121</v>
      </c>
      <c r="C97" s="15" t="s">
        <v>48</v>
      </c>
      <c r="D97" s="15" t="s">
        <v>122</v>
      </c>
    </row>
    <row r="98" spans="1:5" ht="30">
      <c r="A98" s="210"/>
      <c r="B98" s="213"/>
      <c r="C98" s="15" t="s">
        <v>110</v>
      </c>
      <c r="D98" s="15" t="s">
        <v>123</v>
      </c>
    </row>
    <row r="99" spans="1:5" ht="30">
      <c r="A99" s="210"/>
      <c r="B99" s="213"/>
      <c r="C99" s="15" t="s">
        <v>52</v>
      </c>
      <c r="D99" s="16"/>
    </row>
    <row r="100" spans="1:5">
      <c r="A100" s="210"/>
      <c r="B100" s="213"/>
      <c r="C100" s="15" t="s">
        <v>56</v>
      </c>
      <c r="D100" s="16"/>
    </row>
    <row r="101" spans="1:5" ht="15.75" thickBot="1">
      <c r="A101" s="211"/>
      <c r="B101" s="214"/>
      <c r="C101" s="20"/>
      <c r="D101" s="18"/>
    </row>
    <row r="102" spans="1:5" ht="15.75" thickBot="1"/>
    <row r="103" spans="1:5" ht="24" thickBot="1">
      <c r="A103" s="215" t="s">
        <v>124</v>
      </c>
      <c r="B103" s="216"/>
      <c r="C103" s="217"/>
    </row>
    <row r="104" spans="1:5" ht="18">
      <c r="A104" s="21"/>
      <c r="E104" s="22"/>
    </row>
    <row r="105" spans="1:5">
      <c r="A105" s="2" t="s">
        <v>125</v>
      </c>
      <c r="B105" s="2"/>
      <c r="C105" s="2"/>
      <c r="D105" s="2"/>
      <c r="E105" s="2"/>
    </row>
    <row r="106" spans="1:5">
      <c r="A106" s="4" t="s">
        <v>126</v>
      </c>
      <c r="B106" s="2"/>
      <c r="C106" s="2"/>
      <c r="D106" s="2"/>
      <c r="E106" s="2"/>
    </row>
    <row r="107" spans="1:5">
      <c r="A107" s="4" t="s">
        <v>127</v>
      </c>
      <c r="B107" s="23"/>
      <c r="C107" s="2"/>
      <c r="D107" s="2"/>
      <c r="E107" s="2"/>
    </row>
    <row r="108" spans="1:5">
      <c r="A108" s="4" t="s">
        <v>128</v>
      </c>
      <c r="B108" s="2"/>
      <c r="C108" s="2"/>
      <c r="D108" s="2"/>
      <c r="E108" s="2"/>
    </row>
    <row r="109" spans="1:5" ht="15.75" thickBot="1"/>
    <row r="110" spans="1:5" ht="30.75" thickBot="1">
      <c r="A110" s="24" t="s">
        <v>14</v>
      </c>
      <c r="B110" s="9" t="s">
        <v>129</v>
      </c>
      <c r="C110" s="51" t="s">
        <v>46</v>
      </c>
      <c r="D110" s="51" t="s">
        <v>17</v>
      </c>
      <c r="E110" s="51" t="s">
        <v>18</v>
      </c>
    </row>
    <row r="111" spans="1:5" ht="15.75" thickBot="1">
      <c r="A111" s="25"/>
      <c r="B111" s="26" t="s">
        <v>130</v>
      </c>
      <c r="C111" s="26"/>
      <c r="D111" s="27"/>
      <c r="E111" s="27"/>
    </row>
    <row r="112" spans="1:5" ht="30.75" thickBot="1">
      <c r="A112" s="25"/>
      <c r="B112" s="26" t="s">
        <v>131</v>
      </c>
      <c r="C112" s="26"/>
      <c r="D112" s="27"/>
      <c r="E112" s="27"/>
    </row>
    <row r="113" spans="1:5" ht="30.75" thickBot="1">
      <c r="A113" s="25"/>
      <c r="B113" s="26" t="s">
        <v>132</v>
      </c>
      <c r="C113" s="26"/>
      <c r="D113" s="27"/>
      <c r="E113" s="27"/>
    </row>
    <row r="114" spans="1:5" ht="30.75" thickBot="1">
      <c r="A114" s="25"/>
      <c r="B114" s="26" t="s">
        <v>133</v>
      </c>
      <c r="C114" s="26"/>
      <c r="D114" s="27"/>
      <c r="E114" s="27"/>
    </row>
    <row r="115" spans="1:5" ht="15.75" thickBot="1">
      <c r="A115" s="25"/>
      <c r="B115" s="26" t="s">
        <v>134</v>
      </c>
      <c r="C115" s="26"/>
      <c r="D115" s="27"/>
      <c r="E115" s="27"/>
    </row>
    <row r="116" spans="1:5" ht="30.75" thickBot="1">
      <c r="A116" s="25"/>
      <c r="B116" s="26" t="s">
        <v>135</v>
      </c>
      <c r="C116" s="26"/>
      <c r="D116" s="27"/>
      <c r="E116" s="27"/>
    </row>
    <row r="117" spans="1:5" ht="45.75" thickBot="1">
      <c r="A117" s="25"/>
      <c r="B117" s="26" t="s">
        <v>136</v>
      </c>
      <c r="C117" s="26"/>
      <c r="D117" s="27"/>
      <c r="E117" s="27"/>
    </row>
    <row r="118" spans="1:5" ht="30.75" thickBot="1">
      <c r="A118" s="25"/>
      <c r="B118" s="26" t="s">
        <v>137</v>
      </c>
      <c r="C118" s="26"/>
      <c r="D118" s="27"/>
      <c r="E118" s="27"/>
    </row>
    <row r="119" spans="1:5" ht="30.75" thickBot="1">
      <c r="A119" s="25"/>
      <c r="B119" s="26" t="s">
        <v>138</v>
      </c>
      <c r="C119" s="26"/>
      <c r="D119" s="27"/>
      <c r="E119" s="27"/>
    </row>
    <row r="120" spans="1:5" ht="30.75" thickBot="1">
      <c r="A120" s="24"/>
      <c r="B120" s="24" t="s">
        <v>139</v>
      </c>
      <c r="C120" s="51" t="s">
        <v>46</v>
      </c>
      <c r="D120" s="51" t="s">
        <v>17</v>
      </c>
      <c r="E120" s="51" t="s">
        <v>18</v>
      </c>
    </row>
    <row r="121" spans="1:5" ht="45">
      <c r="A121" s="206"/>
      <c r="B121" s="26" t="s">
        <v>140</v>
      </c>
      <c r="C121" s="26"/>
      <c r="D121" s="27"/>
      <c r="E121" s="27"/>
    </row>
    <row r="122" spans="1:5">
      <c r="A122" s="207"/>
      <c r="B122" s="28" t="s">
        <v>141</v>
      </c>
      <c r="C122" s="28"/>
      <c r="D122" s="27"/>
      <c r="E122" s="27"/>
    </row>
    <row r="123" spans="1:5" ht="15.75" thickBot="1">
      <c r="A123" s="218"/>
      <c r="B123" s="28" t="s">
        <v>142</v>
      </c>
      <c r="C123" s="29"/>
      <c r="D123" s="27"/>
      <c r="E123" s="27"/>
    </row>
    <row r="124" spans="1:5" ht="45">
      <c r="A124" s="206"/>
      <c r="B124" s="26" t="s">
        <v>143</v>
      </c>
      <c r="C124" s="26"/>
      <c r="D124" s="27"/>
      <c r="E124" s="27"/>
    </row>
    <row r="125" spans="1:5">
      <c r="A125" s="207"/>
      <c r="B125" s="28" t="s">
        <v>144</v>
      </c>
      <c r="C125" s="28"/>
      <c r="D125" s="27"/>
      <c r="E125" s="27"/>
    </row>
    <row r="126" spans="1:5" ht="15.75" thickBot="1">
      <c r="A126" s="218"/>
      <c r="B126" s="28" t="s">
        <v>145</v>
      </c>
      <c r="C126" s="29"/>
      <c r="D126" s="27"/>
      <c r="E126" s="27"/>
    </row>
    <row r="127" spans="1:5" ht="30.75" thickBot="1">
      <c r="A127" s="25"/>
      <c r="B127" s="26" t="s">
        <v>146</v>
      </c>
      <c r="C127" s="26"/>
      <c r="D127" s="27"/>
      <c r="E127" s="27"/>
    </row>
    <row r="128" spans="1:5" ht="45.75" thickBot="1">
      <c r="A128" s="25"/>
      <c r="B128" s="26" t="s">
        <v>147</v>
      </c>
      <c r="C128" s="26"/>
      <c r="D128" s="27"/>
      <c r="E128" s="27"/>
    </row>
    <row r="129" spans="1:5" ht="30.75" thickBot="1">
      <c r="A129" s="25"/>
      <c r="B129" s="26" t="s">
        <v>148</v>
      </c>
      <c r="C129" s="26"/>
      <c r="D129" s="27"/>
      <c r="E129" s="27"/>
    </row>
    <row r="130" spans="1:5" ht="30">
      <c r="A130" s="206"/>
      <c r="B130" s="26" t="s">
        <v>149</v>
      </c>
      <c r="C130" s="26"/>
      <c r="D130" s="27"/>
      <c r="E130" s="27"/>
    </row>
    <row r="131" spans="1:5">
      <c r="A131" s="207"/>
      <c r="B131" s="28" t="s">
        <v>150</v>
      </c>
      <c r="C131" s="28"/>
      <c r="D131" s="27"/>
      <c r="E131" s="27"/>
    </row>
    <row r="132" spans="1:5">
      <c r="A132" s="208"/>
      <c r="B132" s="28" t="s">
        <v>151</v>
      </c>
      <c r="C132" s="29"/>
      <c r="D132" s="27"/>
      <c r="E132" s="27"/>
    </row>
  </sheetData>
  <mergeCells count="50">
    <mergeCell ref="E4:E5"/>
    <mergeCell ref="A22:D23"/>
    <mergeCell ref="A33:A35"/>
    <mergeCell ref="B33:B35"/>
    <mergeCell ref="A1:D2"/>
    <mergeCell ref="A4:A5"/>
    <mergeCell ref="C4:C5"/>
    <mergeCell ref="D4:D5"/>
    <mergeCell ref="A25:A26"/>
    <mergeCell ref="C25:C26"/>
    <mergeCell ref="D25:D26"/>
    <mergeCell ref="A27:A32"/>
    <mergeCell ref="B27:B32"/>
    <mergeCell ref="A36:A40"/>
    <mergeCell ref="B36:B40"/>
    <mergeCell ref="A41:A45"/>
    <mergeCell ref="B41:B45"/>
    <mergeCell ref="A46:A48"/>
    <mergeCell ref="B46:B48"/>
    <mergeCell ref="A63:A65"/>
    <mergeCell ref="B63:B65"/>
    <mergeCell ref="D46:D48"/>
    <mergeCell ref="A49:A53"/>
    <mergeCell ref="B49:B53"/>
    <mergeCell ref="A54:A55"/>
    <mergeCell ref="B54:B55"/>
    <mergeCell ref="D54:D55"/>
    <mergeCell ref="A56:A58"/>
    <mergeCell ref="B56:B58"/>
    <mergeCell ref="D56:D58"/>
    <mergeCell ref="A59:A62"/>
    <mergeCell ref="B59:B62"/>
    <mergeCell ref="A66:A70"/>
    <mergeCell ref="B66:B70"/>
    <mergeCell ref="A71:A76"/>
    <mergeCell ref="B71:B76"/>
    <mergeCell ref="A77:A80"/>
    <mergeCell ref="B77:B80"/>
    <mergeCell ref="A130:A132"/>
    <mergeCell ref="A81:A86"/>
    <mergeCell ref="B81:B86"/>
    <mergeCell ref="A87:A91"/>
    <mergeCell ref="B87:B91"/>
    <mergeCell ref="A92:A96"/>
    <mergeCell ref="B92:B96"/>
    <mergeCell ref="A97:A101"/>
    <mergeCell ref="B97:B101"/>
    <mergeCell ref="A103:C103"/>
    <mergeCell ref="A121:A123"/>
    <mergeCell ref="A124:A1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C90-F9B0-6F4F-83A7-66DB5F348F46}">
  <sheetPr codeName="Sheet10">
    <tabColor theme="2" tint="-0.249977111117893"/>
  </sheetPr>
  <dimension ref="A1:L50"/>
  <sheetViews>
    <sheetView zoomScale="115" zoomScaleNormal="115" workbookViewId="0">
      <selection activeCell="H12" sqref="H12"/>
    </sheetView>
  </sheetViews>
  <sheetFormatPr baseColWidth="10" defaultColWidth="10.85546875" defaultRowHeight="15"/>
  <cols>
    <col min="1" max="1" width="10.85546875" style="32"/>
    <col min="2" max="2" width="8.42578125" style="32" customWidth="1"/>
    <col min="3" max="3" width="22.42578125" style="32" customWidth="1"/>
    <col min="4" max="4" width="35.5703125" style="32" customWidth="1"/>
    <col min="5" max="5" width="24.42578125" style="32" customWidth="1"/>
    <col min="6" max="16384" width="10.85546875" style="32"/>
  </cols>
  <sheetData>
    <row r="1" spans="1:12" ht="91.5" customHeight="1">
      <c r="A1" s="239" t="str">
        <f>CONCATENATE("Revisjon"," - ",Kundeinformasjon!B3," v",MAX(Revisjon!B3:B50))</f>
        <v>Revisjon -  v1</v>
      </c>
      <c r="B1" s="239"/>
      <c r="C1" s="239"/>
      <c r="D1" s="239"/>
      <c r="E1" s="239"/>
      <c r="F1" s="31"/>
      <c r="G1" s="31"/>
      <c r="H1" s="31"/>
      <c r="I1" s="31"/>
      <c r="J1" s="31"/>
      <c r="K1" s="31"/>
      <c r="L1" s="31"/>
    </row>
    <row r="2" spans="1:12">
      <c r="A2" s="157" t="s">
        <v>159</v>
      </c>
      <c r="B2" s="157" t="s">
        <v>160</v>
      </c>
      <c r="C2" s="157" t="s">
        <v>161</v>
      </c>
      <c r="D2" s="157" t="s">
        <v>162</v>
      </c>
      <c r="E2" s="157" t="s">
        <v>163</v>
      </c>
    </row>
    <row r="3" spans="1:12">
      <c r="A3" s="158"/>
      <c r="B3" s="158">
        <v>1</v>
      </c>
      <c r="C3" s="158"/>
      <c r="D3" s="158"/>
      <c r="E3" s="158"/>
    </row>
    <row r="4" spans="1:12">
      <c r="A4" s="158"/>
      <c r="B4" s="158"/>
      <c r="C4" s="158"/>
      <c r="D4" s="158"/>
      <c r="E4" s="158"/>
    </row>
    <row r="5" spans="1:12">
      <c r="A5" s="158"/>
      <c r="B5" s="158"/>
      <c r="C5" s="158"/>
      <c r="D5" s="158"/>
      <c r="E5" s="158"/>
    </row>
    <row r="6" spans="1:12">
      <c r="A6" s="158"/>
      <c r="B6" s="158"/>
      <c r="C6" s="158"/>
      <c r="D6" s="158"/>
      <c r="E6" s="158"/>
    </row>
    <row r="7" spans="1:12">
      <c r="A7" s="158"/>
      <c r="B7" s="158"/>
      <c r="C7" s="158"/>
      <c r="D7" s="158"/>
      <c r="E7" s="158"/>
    </row>
    <row r="8" spans="1:12">
      <c r="A8" s="158"/>
      <c r="B8" s="158"/>
      <c r="C8" s="158"/>
      <c r="D8" s="158"/>
      <c r="E8" s="158"/>
    </row>
    <row r="9" spans="1:12">
      <c r="A9" s="158"/>
      <c r="B9" s="158"/>
      <c r="C9" s="158"/>
      <c r="D9" s="158"/>
      <c r="E9" s="158"/>
    </row>
    <row r="10" spans="1:12">
      <c r="A10" s="158"/>
      <c r="B10" s="158"/>
      <c r="C10" s="158"/>
      <c r="D10" s="158"/>
      <c r="E10" s="158"/>
    </row>
    <row r="11" spans="1:12">
      <c r="A11" s="158"/>
      <c r="B11" s="158"/>
      <c r="C11" s="158"/>
      <c r="D11" s="158"/>
      <c r="E11" s="158"/>
    </row>
    <row r="12" spans="1:12">
      <c r="A12" s="158"/>
      <c r="B12" s="158"/>
      <c r="C12" s="158"/>
      <c r="D12" s="158"/>
      <c r="E12" s="158"/>
    </row>
    <row r="13" spans="1:12">
      <c r="A13" s="158"/>
      <c r="B13" s="158"/>
      <c r="C13" s="158"/>
      <c r="D13" s="158"/>
      <c r="E13" s="158"/>
    </row>
    <row r="14" spans="1:12">
      <c r="A14" s="158"/>
      <c r="B14" s="158"/>
      <c r="C14" s="158"/>
      <c r="D14" s="158"/>
      <c r="E14" s="158"/>
    </row>
    <row r="15" spans="1:12">
      <c r="A15" s="158"/>
      <c r="B15" s="158"/>
      <c r="C15" s="158"/>
      <c r="D15" s="158"/>
      <c r="E15" s="158"/>
    </row>
    <row r="16" spans="1:12">
      <c r="A16" s="158"/>
      <c r="B16" s="158"/>
      <c r="C16" s="158"/>
      <c r="D16" s="158"/>
      <c r="E16" s="158"/>
    </row>
    <row r="17" spans="1:5">
      <c r="A17" s="158"/>
      <c r="B17" s="158"/>
      <c r="C17" s="158"/>
      <c r="D17" s="158"/>
      <c r="E17" s="158"/>
    </row>
    <row r="18" spans="1:5">
      <c r="A18" s="158"/>
      <c r="B18" s="158"/>
      <c r="C18" s="158"/>
      <c r="D18" s="158"/>
      <c r="E18" s="158"/>
    </row>
    <row r="19" spans="1:5">
      <c r="A19" s="158"/>
      <c r="B19" s="158"/>
      <c r="C19" s="158"/>
      <c r="D19" s="158"/>
      <c r="E19" s="158"/>
    </row>
    <row r="20" spans="1:5">
      <c r="A20" s="158"/>
      <c r="B20" s="158"/>
      <c r="C20" s="158"/>
      <c r="D20" s="158"/>
      <c r="E20" s="158"/>
    </row>
    <row r="21" spans="1:5">
      <c r="A21" s="158"/>
      <c r="B21" s="158"/>
      <c r="C21" s="158"/>
      <c r="D21" s="158"/>
      <c r="E21" s="158"/>
    </row>
    <row r="22" spans="1:5">
      <c r="A22" s="158"/>
      <c r="B22" s="158"/>
      <c r="C22" s="158"/>
      <c r="D22" s="158"/>
      <c r="E22" s="158"/>
    </row>
    <row r="23" spans="1:5">
      <c r="A23" s="158"/>
      <c r="B23" s="158"/>
      <c r="C23" s="158"/>
      <c r="D23" s="158"/>
      <c r="E23" s="158"/>
    </row>
    <row r="24" spans="1:5">
      <c r="A24" s="158"/>
      <c r="B24" s="158"/>
      <c r="C24" s="158"/>
      <c r="D24" s="158"/>
      <c r="E24" s="158"/>
    </row>
    <row r="25" spans="1:5">
      <c r="A25" s="158"/>
      <c r="B25" s="158"/>
      <c r="C25" s="158"/>
      <c r="D25" s="158"/>
      <c r="E25" s="158"/>
    </row>
    <row r="26" spans="1:5">
      <c r="A26" s="158"/>
      <c r="B26" s="158"/>
      <c r="C26" s="158"/>
      <c r="D26" s="158"/>
      <c r="E26" s="158"/>
    </row>
    <row r="27" spans="1:5">
      <c r="A27" s="158"/>
      <c r="B27" s="158"/>
      <c r="C27" s="158"/>
      <c r="D27" s="158"/>
      <c r="E27" s="158"/>
    </row>
    <row r="28" spans="1:5">
      <c r="A28" s="158"/>
      <c r="B28" s="158"/>
      <c r="C28" s="158"/>
      <c r="D28" s="158"/>
      <c r="E28" s="158"/>
    </row>
    <row r="29" spans="1:5">
      <c r="A29" s="158"/>
      <c r="B29" s="158"/>
      <c r="C29" s="158"/>
      <c r="D29" s="158"/>
      <c r="E29" s="158"/>
    </row>
    <row r="30" spans="1:5">
      <c r="A30" s="158"/>
      <c r="B30" s="158"/>
      <c r="C30" s="158"/>
      <c r="D30" s="158"/>
      <c r="E30" s="158"/>
    </row>
    <row r="31" spans="1:5">
      <c r="A31" s="158"/>
      <c r="B31" s="158"/>
      <c r="C31" s="158"/>
      <c r="D31" s="158"/>
      <c r="E31" s="158"/>
    </row>
    <row r="32" spans="1:5">
      <c r="A32" s="158"/>
      <c r="B32" s="158"/>
      <c r="C32" s="158"/>
      <c r="D32" s="158"/>
      <c r="E32" s="158"/>
    </row>
    <row r="33" spans="1:5">
      <c r="A33" s="158"/>
      <c r="B33" s="158"/>
      <c r="C33" s="158"/>
      <c r="D33" s="158"/>
      <c r="E33" s="158"/>
    </row>
    <row r="34" spans="1:5">
      <c r="A34" s="158"/>
      <c r="B34" s="158"/>
      <c r="C34" s="158"/>
      <c r="D34" s="158"/>
      <c r="E34" s="158"/>
    </row>
    <row r="35" spans="1:5">
      <c r="A35" s="158"/>
      <c r="B35" s="158"/>
      <c r="C35" s="158"/>
      <c r="D35" s="158"/>
      <c r="E35" s="158"/>
    </row>
    <row r="36" spans="1:5">
      <c r="A36" s="158"/>
      <c r="B36" s="158"/>
      <c r="C36" s="158"/>
      <c r="D36" s="158"/>
      <c r="E36" s="158"/>
    </row>
    <row r="37" spans="1:5">
      <c r="A37" s="158"/>
      <c r="B37" s="158"/>
      <c r="C37" s="158"/>
      <c r="D37" s="158"/>
      <c r="E37" s="158"/>
    </row>
    <row r="38" spans="1:5">
      <c r="A38" s="158"/>
      <c r="B38" s="158"/>
      <c r="C38" s="158"/>
      <c r="D38" s="158"/>
      <c r="E38" s="158"/>
    </row>
    <row r="39" spans="1:5">
      <c r="A39" s="158"/>
      <c r="B39" s="158"/>
      <c r="C39" s="158"/>
      <c r="D39" s="158"/>
      <c r="E39" s="158"/>
    </row>
    <row r="40" spans="1:5">
      <c r="A40" s="158"/>
      <c r="B40" s="158"/>
      <c r="C40" s="158"/>
      <c r="D40" s="158"/>
      <c r="E40" s="158"/>
    </row>
    <row r="41" spans="1:5">
      <c r="A41" s="158"/>
      <c r="B41" s="158"/>
      <c r="C41" s="158"/>
      <c r="D41" s="158"/>
      <c r="E41" s="158"/>
    </row>
    <row r="42" spans="1:5">
      <c r="A42" s="158"/>
      <c r="B42" s="158"/>
      <c r="C42" s="158"/>
      <c r="D42" s="158"/>
      <c r="E42" s="158"/>
    </row>
    <row r="43" spans="1:5">
      <c r="A43" s="158"/>
      <c r="B43" s="158"/>
      <c r="C43" s="158"/>
      <c r="D43" s="158"/>
      <c r="E43" s="158"/>
    </row>
    <row r="44" spans="1:5">
      <c r="A44" s="158"/>
      <c r="B44" s="158"/>
      <c r="C44" s="158"/>
      <c r="D44" s="158"/>
      <c r="E44" s="158"/>
    </row>
    <row r="45" spans="1:5">
      <c r="A45" s="158"/>
      <c r="B45" s="158"/>
      <c r="C45" s="158"/>
      <c r="D45" s="158"/>
      <c r="E45" s="158"/>
    </row>
    <row r="46" spans="1:5">
      <c r="A46" s="158"/>
      <c r="B46" s="158"/>
      <c r="C46" s="158"/>
      <c r="D46" s="158"/>
      <c r="E46" s="158"/>
    </row>
    <row r="47" spans="1:5">
      <c r="A47" s="158"/>
      <c r="B47" s="158"/>
      <c r="C47" s="158"/>
      <c r="D47" s="158"/>
      <c r="E47" s="158"/>
    </row>
    <row r="48" spans="1:5">
      <c r="A48" s="158"/>
      <c r="B48" s="158"/>
      <c r="C48" s="158"/>
      <c r="D48" s="158"/>
      <c r="E48" s="158"/>
    </row>
    <row r="49" spans="1:5">
      <c r="A49" s="158"/>
      <c r="B49" s="158"/>
      <c r="C49" s="158"/>
      <c r="D49" s="158"/>
      <c r="E49" s="158"/>
    </row>
    <row r="50" spans="1:5">
      <c r="A50" s="158"/>
      <c r="B50" s="158"/>
      <c r="C50" s="158"/>
      <c r="D50" s="158"/>
      <c r="E50" s="158"/>
    </row>
  </sheetData>
  <mergeCells count="1">
    <mergeCell ref="A1:E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96171-8AFE-44C2-AD5A-0F11084D40E4}">
  <sheetPr codeName="Sheet15"/>
  <dimension ref="A1:B55"/>
  <sheetViews>
    <sheetView workbookViewId="0">
      <selection activeCell="B7" sqref="B7"/>
    </sheetView>
  </sheetViews>
  <sheetFormatPr baseColWidth="10" defaultColWidth="11.42578125" defaultRowHeight="15"/>
  <cols>
    <col min="1" max="1" width="19.5703125" customWidth="1"/>
    <col min="2" max="2" width="137.140625" customWidth="1"/>
  </cols>
  <sheetData>
    <row r="1" spans="1:2">
      <c r="A1" s="7" t="s">
        <v>1</v>
      </c>
      <c r="B1" s="8" t="s">
        <v>164</v>
      </c>
    </row>
    <row r="2" spans="1:2">
      <c r="A2" s="3" t="s">
        <v>165</v>
      </c>
      <c r="B2" s="5" t="s">
        <v>166</v>
      </c>
    </row>
    <row r="3" spans="1:2">
      <c r="A3" s="3" t="s">
        <v>165</v>
      </c>
      <c r="B3" t="s">
        <v>167</v>
      </c>
    </row>
    <row r="4" spans="1:2">
      <c r="A4" s="3" t="s">
        <v>165</v>
      </c>
      <c r="B4" t="s">
        <v>168</v>
      </c>
    </row>
    <row r="5" spans="1:2">
      <c r="A5" s="3" t="s">
        <v>165</v>
      </c>
      <c r="B5" s="5" t="s">
        <v>169</v>
      </c>
    </row>
    <row r="6" spans="1:2">
      <c r="A6" s="3" t="s">
        <v>165</v>
      </c>
      <c r="B6" s="5" t="s">
        <v>170</v>
      </c>
    </row>
    <row r="7" spans="1:2">
      <c r="A7" s="3" t="s">
        <v>165</v>
      </c>
      <c r="B7" s="5" t="s">
        <v>171</v>
      </c>
    </row>
    <row r="8" spans="1:2">
      <c r="A8" s="3" t="s">
        <v>165</v>
      </c>
      <c r="B8" s="5" t="s">
        <v>172</v>
      </c>
    </row>
    <row r="9" spans="1:2" ht="30">
      <c r="A9" s="3" t="s">
        <v>165</v>
      </c>
      <c r="B9" s="5" t="s">
        <v>173</v>
      </c>
    </row>
    <row r="10" spans="1:2">
      <c r="A10" s="3" t="s">
        <v>165</v>
      </c>
      <c r="B10" s="5" t="s">
        <v>174</v>
      </c>
    </row>
    <row r="11" spans="1:2">
      <c r="A11" s="3" t="s">
        <v>165</v>
      </c>
      <c r="B11" s="5" t="s">
        <v>175</v>
      </c>
    </row>
    <row r="12" spans="1:2">
      <c r="A12" s="3" t="s">
        <v>165</v>
      </c>
      <c r="B12" s="5" t="s">
        <v>176</v>
      </c>
    </row>
    <row r="13" spans="1:2">
      <c r="A13" s="3" t="s">
        <v>165</v>
      </c>
      <c r="B13" s="5" t="s">
        <v>177</v>
      </c>
    </row>
    <row r="14" spans="1:2">
      <c r="A14" s="3" t="s">
        <v>165</v>
      </c>
      <c r="B14" s="5" t="s">
        <v>178</v>
      </c>
    </row>
    <row r="15" spans="1:2">
      <c r="A15" s="3" t="s">
        <v>165</v>
      </c>
      <c r="B15" s="5" t="s">
        <v>179</v>
      </c>
    </row>
    <row r="16" spans="1:2">
      <c r="A16" s="3" t="s">
        <v>165</v>
      </c>
      <c r="B16" s="5" t="s">
        <v>180</v>
      </c>
    </row>
    <row r="17" spans="1:2">
      <c r="A17" s="3" t="s">
        <v>165</v>
      </c>
      <c r="B17" s="5" t="s">
        <v>181</v>
      </c>
    </row>
    <row r="18" spans="1:2">
      <c r="A18" s="3" t="s">
        <v>165</v>
      </c>
      <c r="B18" s="5" t="s">
        <v>182</v>
      </c>
    </row>
    <row r="19" spans="1:2">
      <c r="A19" s="3" t="s">
        <v>165</v>
      </c>
      <c r="B19" s="5" t="s">
        <v>183</v>
      </c>
    </row>
    <row r="20" spans="1:2" ht="30">
      <c r="A20" t="s">
        <v>184</v>
      </c>
      <c r="B20" s="5" t="s">
        <v>185</v>
      </c>
    </row>
    <row r="21" spans="1:2">
      <c r="A21" t="s">
        <v>184</v>
      </c>
      <c r="B21" s="5" t="s">
        <v>186</v>
      </c>
    </row>
    <row r="22" spans="1:2">
      <c r="A22" t="s">
        <v>184</v>
      </c>
      <c r="B22" t="s">
        <v>187</v>
      </c>
    </row>
    <row r="23" spans="1:2">
      <c r="A23" t="s">
        <v>184</v>
      </c>
      <c r="B23" t="s">
        <v>188</v>
      </c>
    </row>
    <row r="24" spans="1:2">
      <c r="A24" t="s">
        <v>184</v>
      </c>
      <c r="B24" t="s">
        <v>189</v>
      </c>
    </row>
    <row r="25" spans="1:2">
      <c r="A25" t="s">
        <v>184</v>
      </c>
      <c r="B25" t="s">
        <v>190</v>
      </c>
    </row>
    <row r="26" spans="1:2">
      <c r="A26" t="s">
        <v>184</v>
      </c>
      <c r="B26" t="s">
        <v>191</v>
      </c>
    </row>
    <row r="27" spans="1:2">
      <c r="A27" t="s">
        <v>184</v>
      </c>
      <c r="B27" t="s">
        <v>192</v>
      </c>
    </row>
    <row r="28" spans="1:2">
      <c r="A28" t="s">
        <v>184</v>
      </c>
      <c r="B28" t="s">
        <v>193</v>
      </c>
    </row>
    <row r="29" spans="1:2">
      <c r="A29" t="s">
        <v>184</v>
      </c>
      <c r="B29" t="s">
        <v>194</v>
      </c>
    </row>
    <row r="30" spans="1:2">
      <c r="A30" t="s">
        <v>184</v>
      </c>
      <c r="B30" t="s">
        <v>195</v>
      </c>
    </row>
    <row r="31" spans="1:2">
      <c r="A31" t="s">
        <v>184</v>
      </c>
      <c r="B31" t="s">
        <v>196</v>
      </c>
    </row>
    <row r="32" spans="1:2">
      <c r="A32" t="s">
        <v>184</v>
      </c>
      <c r="B32" t="s">
        <v>197</v>
      </c>
    </row>
    <row r="33" spans="1:2">
      <c r="A33" t="s">
        <v>184</v>
      </c>
      <c r="B33" t="s">
        <v>198</v>
      </c>
    </row>
    <row r="34" spans="1:2">
      <c r="A34" t="s">
        <v>184</v>
      </c>
      <c r="B34" t="s">
        <v>199</v>
      </c>
    </row>
    <row r="35" spans="1:2">
      <c r="A35" t="s">
        <v>184</v>
      </c>
      <c r="B35" t="s">
        <v>200</v>
      </c>
    </row>
    <row r="36" spans="1:2">
      <c r="A36" t="s">
        <v>184</v>
      </c>
      <c r="B36" t="s">
        <v>201</v>
      </c>
    </row>
    <row r="37" spans="1:2">
      <c r="A37" t="s">
        <v>184</v>
      </c>
      <c r="B37" t="s">
        <v>202</v>
      </c>
    </row>
    <row r="38" spans="1:2" ht="60">
      <c r="A38" t="s">
        <v>184</v>
      </c>
      <c r="B38" s="5" t="s">
        <v>203</v>
      </c>
    </row>
    <row r="39" spans="1:2">
      <c r="A39" t="s">
        <v>184</v>
      </c>
      <c r="B39" t="s">
        <v>204</v>
      </c>
    </row>
    <row r="40" spans="1:2">
      <c r="A40" t="s">
        <v>205</v>
      </c>
      <c r="B40" s="6" t="s">
        <v>206</v>
      </c>
    </row>
    <row r="41" spans="1:2">
      <c r="A41" t="s">
        <v>205</v>
      </c>
      <c r="B41" s="6" t="s">
        <v>207</v>
      </c>
    </row>
    <row r="42" spans="1:2">
      <c r="A42" t="s">
        <v>205</v>
      </c>
      <c r="B42" s="6" t="s">
        <v>208</v>
      </c>
    </row>
    <row r="43" spans="1:2">
      <c r="A43" t="s">
        <v>205</v>
      </c>
      <c r="B43" s="6" t="s">
        <v>209</v>
      </c>
    </row>
    <row r="44" spans="1:2">
      <c r="A44" t="s">
        <v>205</v>
      </c>
      <c r="B44" s="6" t="s">
        <v>210</v>
      </c>
    </row>
    <row r="45" spans="1:2">
      <c r="A45" t="s">
        <v>205</v>
      </c>
      <c r="B45" s="6" t="s">
        <v>211</v>
      </c>
    </row>
    <row r="46" spans="1:2">
      <c r="A46" t="s">
        <v>205</v>
      </c>
      <c r="B46" s="6" t="s">
        <v>212</v>
      </c>
    </row>
    <row r="47" spans="1:2">
      <c r="A47" t="s">
        <v>205</v>
      </c>
      <c r="B47" s="6" t="s">
        <v>213</v>
      </c>
    </row>
    <row r="48" spans="1:2">
      <c r="A48" t="s">
        <v>205</v>
      </c>
      <c r="B48" s="6" t="s">
        <v>214</v>
      </c>
    </row>
    <row r="49" spans="1:2">
      <c r="A49" t="s">
        <v>205</v>
      </c>
      <c r="B49" s="6" t="s">
        <v>215</v>
      </c>
    </row>
    <row r="50" spans="1:2">
      <c r="A50" t="s">
        <v>205</v>
      </c>
      <c r="B50" s="6" t="s">
        <v>216</v>
      </c>
    </row>
    <row r="51" spans="1:2">
      <c r="A51" t="s">
        <v>205</v>
      </c>
      <c r="B51" s="6" t="s">
        <v>217</v>
      </c>
    </row>
    <row r="52" spans="1:2">
      <c r="A52" t="s">
        <v>205</v>
      </c>
      <c r="B52" s="6" t="s">
        <v>218</v>
      </c>
    </row>
    <row r="53" spans="1:2">
      <c r="A53" t="s">
        <v>205</v>
      </c>
      <c r="B53" s="6" t="s">
        <v>219</v>
      </c>
    </row>
    <row r="54" spans="1:2">
      <c r="A54" t="s">
        <v>205</v>
      </c>
      <c r="B54" s="6" t="s">
        <v>220</v>
      </c>
    </row>
    <row r="55" spans="1:2">
      <c r="A55" t="s">
        <v>205</v>
      </c>
      <c r="B55" s="6" t="s">
        <v>221</v>
      </c>
    </row>
  </sheetData>
  <autoFilter ref="A1:B55" xr:uid="{F3109C85-A231-4BAB-923A-BEA23007DDE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E51DED3E41B440BC7179BB5DEF976A" ma:contentTypeVersion="15" ma:contentTypeDescription="Opprett et nytt dokument." ma:contentTypeScope="" ma:versionID="dac351b6f9f32ce366244930986b9fad">
  <xsd:schema xmlns:xsd="http://www.w3.org/2001/XMLSchema" xmlns:xs="http://www.w3.org/2001/XMLSchema" xmlns:p="http://schemas.microsoft.com/office/2006/metadata/properties" xmlns:ns2="82f12f19-2f49-4e22-a5f1-d7d44058bf74" xmlns:ns3="4c8dfed2-3c62-42ae-a583-bf7a0f4bf005" targetNamespace="http://schemas.microsoft.com/office/2006/metadata/properties" ma:root="true" ma:fieldsID="59cba21b138dde20f24bae27962b453a" ns2:_="" ns3:_="">
    <xsd:import namespace="82f12f19-2f49-4e22-a5f1-d7d44058bf74"/>
    <xsd:import namespace="4c8dfed2-3c62-42ae-a583-bf7a0f4bf005"/>
    <xsd:element name="properties">
      <xsd:complexType>
        <xsd:sequence>
          <xsd:element name="documentManagement">
            <xsd:complexType>
              <xsd:all>
                <xsd:element ref="ns2:Owner" minOccurs="0"/>
                <xsd:element ref="ns2:Category"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Kategori" minOccurs="0"/>
                <xsd:element ref="ns2:Vedtatt" minOccurs="0"/>
                <xsd:element ref="ns2:Utg_x00e5_tt_x002f_Arkivertdok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f12f19-2f49-4e22-a5f1-d7d44058bf74" elementFormDefault="qualified">
    <xsd:import namespace="http://schemas.microsoft.com/office/2006/documentManagement/types"/>
    <xsd:import namespace="http://schemas.microsoft.com/office/infopath/2007/PartnerControls"/>
    <xsd:element name="Owner" ma:index="8" nillable="true" ma:displayName="Eier" ma:format="Dropdown"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 ma:index="9" nillable="true" ma:displayName="Dokumenttype" ma:format="Dropdown" ma:internalName="Category">
      <xsd:simpleType>
        <xsd:restriction base="dms:Choice">
          <xsd:enumeration value="Policy"/>
          <xsd:enumeration value="Instruks"/>
          <xsd:enumeration value="Rutine"/>
          <xsd:enumeration value="Annet"/>
          <xsd:enumeration value="Rutinevedlegg"/>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Kategori" ma:index="19" nillable="true" ma:displayName="Kategori" ma:description="Kategori i SørVis" ma:format="Dropdown" ma:internalName="Kategori">
      <xsd:simpleType>
        <xsd:restriction base="dms:Choice">
          <xsd:enumeration value="PM området"/>
          <xsd:enumeration value="BM området"/>
          <xsd:enumeration value="Administrative rutiner"/>
          <xsd:enumeration value="Økonomi"/>
          <xsd:enumeration value="HR"/>
          <xsd:enumeration value="IT"/>
          <xsd:enumeration value="Kapitalmarked"/>
          <xsd:enumeration value="Sør Boligkreditt"/>
          <xsd:enumeration value="Personvern"/>
          <xsd:enumeration value="Styringsdokumenter"/>
          <xsd:enumeration value="Instrukser"/>
          <xsd:enumeration value="Metodedokumenter"/>
          <xsd:enumeration value="Taushetserklæringer"/>
          <xsd:enumeration value="Verdipapirforetaket"/>
          <xsd:enumeration value="ISMS"/>
        </xsd:restriction>
      </xsd:simpleType>
    </xsd:element>
    <xsd:element name="Vedtatt" ma:index="20" nillable="true" ma:displayName="Vedtatt" ma:description="Dato for når versjonen er vedtatt og/eller oppdatert." ma:format="DateOnly" ma:internalName="Vedtatt">
      <xsd:simpleType>
        <xsd:restriction base="dms:DateTime"/>
      </xsd:simpleType>
    </xsd:element>
    <xsd:element name="Utg_x00e5_tt_x002f_Arkivertdok_x002e_" ma:index="21" nillable="true" ma:displayName="Utgått/Arkivert dok." ma:default="0" ma:description="Dokumenter  av tidligere versjoner og/eller hvor ny versjon har fått nytt filnavn.." ma:format="Dropdown" ma:internalName="Utg_x00e5_tt_x002f_Arkivertdok_x002e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c8dfed2-3c62-42ae-a583-bf7a0f4bf005"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2f12f19-2f49-4e22-a5f1-d7d44058bf74">
      <UserInfo>
        <DisplayName>Åsmund Myklevoll</DisplayName>
        <AccountId>19</AccountId>
        <AccountType/>
      </UserInfo>
    </Owner>
    <Kategori xmlns="82f12f19-2f49-4e22-a5f1-d7d44058bf74">ISMS</Kategori>
    <Vedtatt xmlns="82f12f19-2f49-4e22-a5f1-d7d44058bf74">2021-12-07T23:00:00+00:00</Vedtatt>
    <Utg_x00e5_tt_x002f_Arkivertdok_x002e_ xmlns="82f12f19-2f49-4e22-a5f1-d7d44058bf74">false</Utg_x00e5_tt_x002f_Arkivertdok_x002e_>
    <Category xmlns="82f12f19-2f49-4e22-a5f1-d7d44058bf74" xsi:nil="true"/>
    <SharedWithUsers xmlns="4c8dfed2-3c62-42ae-a583-bf7a0f4bf005">
      <UserInfo>
        <DisplayName/>
        <AccountId xsi:nil="true"/>
        <AccountType/>
      </UserInfo>
    </SharedWithUsers>
  </documentManagement>
</p:properties>
</file>

<file path=customXml/itemProps1.xml><?xml version="1.0" encoding="utf-8"?>
<ds:datastoreItem xmlns:ds="http://schemas.openxmlformats.org/officeDocument/2006/customXml" ds:itemID="{1B5887DE-9036-4F37-9E54-24F9EAFB8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f12f19-2f49-4e22-a5f1-d7d44058bf74"/>
    <ds:schemaRef ds:uri="4c8dfed2-3c62-42ae-a583-bf7a0f4bf0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13E816-AB8F-478E-9C9F-F03144C0773C}">
  <ds:schemaRefs>
    <ds:schemaRef ds:uri="http://schemas.microsoft.com/sharepoint/v3/contenttype/forms"/>
  </ds:schemaRefs>
</ds:datastoreItem>
</file>

<file path=customXml/itemProps3.xml><?xml version="1.0" encoding="utf-8"?>
<ds:datastoreItem xmlns:ds="http://schemas.openxmlformats.org/officeDocument/2006/customXml" ds:itemID="{A3CBE68C-3C3F-4DAB-9D96-3791FB7EB63F}">
  <ds:schemaRefs>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82f12f19-2f49-4e22-a5f1-d7d44058bf74"/>
    <ds:schemaRef ds:uri="4c8dfed2-3c62-42ae-a583-bf7a0f4bf005"/>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Veileder</vt:lpstr>
      <vt:lpstr>Kundeinformasjon</vt:lpstr>
      <vt:lpstr>Risikoanalyse</vt:lpstr>
      <vt:lpstr>Risikomatrise</vt:lpstr>
      <vt:lpstr>Lookup</vt:lpstr>
      <vt:lpstr>Sannsynlighetsvurdering</vt:lpstr>
      <vt:lpstr>Konsekvensvurdering</vt:lpstr>
      <vt:lpstr>Oppsummering og kommentarer</vt:lpstr>
      <vt:lpstr>Risikoscenarier</vt:lpstr>
      <vt:lpstr>Revisjon</vt:lpstr>
      <vt:lpstr>Grunnsikring </vt:lpstr>
    </vt:vector>
  </TitlesOfParts>
  <Manager/>
  <Company>Sparebanken SØR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helene.holte@egde.no</dc:creator>
  <cp:keywords/>
  <dc:description/>
  <cp:lastModifiedBy>Atle Bergset</cp:lastModifiedBy>
  <cp:revision/>
  <cp:lastPrinted>2022-06-03T07:34:23Z</cp:lastPrinted>
  <dcterms:created xsi:type="dcterms:W3CDTF">2012-08-17T10:53:46Z</dcterms:created>
  <dcterms:modified xsi:type="dcterms:W3CDTF">2022-11-21T09:25:27Z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0x01010076E51DED3E41B440BC7179BB5DEF976A</vt:lpwstr>
  </property>
  <property fmtid="{D5CDD505-2E9C-101B-9397-08002B2CF9AE}" pid="3" name="Order">
    <vt:r8>74000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