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M:\Divisjon_Risikostyring\Kapitalstyring\Pilar 3\Tabeller 2022\"/>
    </mc:Choice>
  </mc:AlternateContent>
  <xr:revisionPtr revIDLastSave="0" documentId="13_ncr:1_{B006EF4E-7780-47F0-9C73-59A43FA8B46C}" xr6:coauthVersionLast="47" xr6:coauthVersionMax="47" xr10:uidLastSave="{00000000-0000-0000-0000-000000000000}"/>
  <bookViews>
    <workbookView xWindow="33120" yWindow="-960" windowWidth="22140" windowHeight="13815" xr2:uid="{BDC47604-022F-4ED5-8C4D-8DE21994EDDD}"/>
  </bookViews>
  <sheets>
    <sheet name="Contents" sheetId="12" r:id="rId1"/>
    <sheet name="1" sheetId="13" r:id="rId2"/>
    <sheet name="2" sheetId="14" r:id="rId3"/>
    <sheet name="3" sheetId="1" r:id="rId4"/>
    <sheet name="4" sheetId="15" r:id="rId5"/>
    <sheet name="5" sheetId="2" r:id="rId6"/>
    <sheet name="6" sheetId="3" r:id="rId7"/>
    <sheet name="7" sheetId="4" r:id="rId8"/>
    <sheet name="8" sheetId="5" r:id="rId9"/>
    <sheet name="9" sheetId="17" r:id="rId10"/>
    <sheet name="10" sheetId="16" r:id="rId11"/>
    <sheet name="11" sheetId="18" r:id="rId12"/>
    <sheet name="12" sheetId="19" r:id="rId13"/>
    <sheet name="13" sheetId="26" r:id="rId14"/>
    <sheet name="14" sheetId="20" r:id="rId15"/>
    <sheet name="15" sheetId="21" r:id="rId16"/>
    <sheet name="16" sheetId="22" r:id="rId17"/>
    <sheet name="17" sheetId="23" r:id="rId18"/>
    <sheet name="18" sheetId="6" r:id="rId19"/>
    <sheet name="19" sheetId="8" r:id="rId20"/>
    <sheet name="20" sheetId="9" r:id="rId21"/>
    <sheet name="21" sheetId="25" r:id="rId22"/>
  </sheets>
  <definedNames>
    <definedName name="_xlnm._FilterDatabase" localSheetId="3" hidden="1">'3'!$A$4:$C$119</definedName>
    <definedName name="_Toc66961291" localSheetId="0">Contents!$B$13</definedName>
    <definedName name="_Toc66961292" localSheetId="0">Contents!$B$14</definedName>
    <definedName name="_Toc66961293" localSheetId="11">'11'!$A$1</definedName>
    <definedName name="_Toc66961294" localSheetId="0">Contents!$B$16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4" i="9" l="1"/>
  <c r="B14" i="9"/>
  <c r="E27" i="15" l="1"/>
  <c r="D14" i="15" l="1"/>
  <c r="C55" i="1"/>
  <c r="C50" i="1" s="1"/>
  <c r="C51" i="1" s="1"/>
  <c r="F5" i="17"/>
  <c r="C68" i="1" l="1"/>
  <c r="C72" i="1"/>
  <c r="E17" i="15"/>
  <c r="C14" i="15"/>
  <c r="H5" i="16"/>
  <c r="E14" i="15" l="1"/>
  <c r="C18" i="15"/>
  <c r="E18" i="15" s="1"/>
  <c r="H11" i="4"/>
  <c r="D11" i="4"/>
  <c r="E11" i="4"/>
  <c r="F11" i="4"/>
  <c r="G11" i="4"/>
  <c r="C11" i="4"/>
  <c r="D38" i="15" l="1"/>
  <c r="D29" i="15"/>
  <c r="D28" i="15"/>
  <c r="D27" i="15"/>
  <c r="D26" i="15"/>
  <c r="D25" i="15"/>
  <c r="D11" i="15"/>
  <c r="D10" i="15"/>
  <c r="D43" i="15" l="1"/>
  <c r="E38" i="15"/>
  <c r="E37" i="15"/>
  <c r="E36" i="15"/>
  <c r="E35" i="15"/>
  <c r="E34" i="15"/>
  <c r="E33" i="15"/>
  <c r="E32" i="15"/>
  <c r="E31" i="15"/>
  <c r="E30" i="15"/>
  <c r="C29" i="15"/>
  <c r="E29" i="15" s="1"/>
  <c r="C28" i="15"/>
  <c r="E28" i="15" s="1"/>
  <c r="C27" i="15"/>
  <c r="C26" i="15"/>
  <c r="E26" i="15" s="1"/>
  <c r="C25" i="15"/>
  <c r="E25" i="15" s="1"/>
  <c r="E7" i="15"/>
  <c r="E8" i="15"/>
  <c r="E13" i="15"/>
  <c r="E12" i="15"/>
  <c r="C11" i="15"/>
  <c r="E11" i="15" s="1"/>
  <c r="C10" i="15"/>
  <c r="E10" i="15" s="1"/>
  <c r="E9" i="15"/>
  <c r="E24" i="15" l="1"/>
  <c r="C43" i="15"/>
  <c r="M9" i="2"/>
  <c r="E43" i="15" l="1"/>
  <c r="H9" i="2"/>
  <c r="C80" i="1" l="1"/>
  <c r="C41" i="1"/>
  <c r="C39" i="1"/>
  <c r="C43" i="1"/>
  <c r="C96" i="1" l="1"/>
  <c r="C47" i="1"/>
  <c r="C82" i="1"/>
  <c r="C64" i="1"/>
  <c r="R19" i="5"/>
  <c r="R11" i="5"/>
  <c r="R18" i="5" l="1"/>
  <c r="H22" i="4"/>
  <c r="H15" i="4"/>
  <c r="R12" i="5"/>
  <c r="R22" i="5"/>
  <c r="H8" i="4"/>
  <c r="R21" i="5"/>
  <c r="H20" i="4"/>
  <c r="H12" i="4"/>
  <c r="H21" i="4"/>
  <c r="R9" i="5"/>
  <c r="R20" i="5"/>
  <c r="R10" i="5"/>
  <c r="H9" i="4"/>
  <c r="H13" i="4"/>
  <c r="R8" i="5"/>
  <c r="H18" i="4"/>
  <c r="R7" i="5"/>
  <c r="R17" i="5"/>
  <c r="R23" i="5"/>
  <c r="H16" i="4"/>
  <c r="R16" i="5"/>
  <c r="R15" i="5"/>
  <c r="R14" i="5"/>
  <c r="H10" i="4"/>
  <c r="H17" i="4"/>
  <c r="H14" i="4"/>
  <c r="H23" i="4"/>
  <c r="R13" i="5"/>
  <c r="H7" i="4" l="1"/>
</calcChain>
</file>

<file path=xl/sharedStrings.xml><?xml version="1.0" encoding="utf-8"?>
<sst xmlns="http://schemas.openxmlformats.org/spreadsheetml/2006/main" count="1311" uniqueCount="619">
  <si>
    <t>Amounts</t>
  </si>
  <si>
    <t xml:space="preserve">Common Equity Tier 1 (CET1) capital:  instruments and reserves                                                                                       </t>
  </si>
  <si>
    <t xml:space="preserve">Capital instruments and the related share premium accounts </t>
  </si>
  <si>
    <t xml:space="preserve">     of which: Instrument type 1</t>
  </si>
  <si>
    <t xml:space="preserve">     of which: Instrument type 2</t>
  </si>
  <si>
    <t xml:space="preserve">     of which: Instrument type 3</t>
  </si>
  <si>
    <t xml:space="preserve">Retained earnings </t>
  </si>
  <si>
    <t>Accumulated other comprehensive income (and other reserves)</t>
  </si>
  <si>
    <t>EU-3a</t>
  </si>
  <si>
    <t>Funds for general banking risk</t>
  </si>
  <si>
    <t xml:space="preserve">Amount of qualifying items referred to in Article 484 (3) and the related share premium accounts subject to phase out from CET1 </t>
  </si>
  <si>
    <t>Minority interests (amount allowed in consolidated CET1)</t>
  </si>
  <si>
    <t>EU-5a</t>
  </si>
  <si>
    <t xml:space="preserve">Independently reviewed interim profits net of any foreseeable charge or dividend </t>
  </si>
  <si>
    <t>Common Equity Tier 1 (CET1) capital before regulatory adjustments</t>
  </si>
  <si>
    <t>Common Equity Tier 1 (CET1) capital: regulatory adjustments </t>
  </si>
  <si>
    <t>Additional value adjustments (negative amount)</t>
  </si>
  <si>
    <t>Intangible assets (net of related tax liability) (negative amount)</t>
  </si>
  <si>
    <t>Not applicable</t>
  </si>
  <si>
    <t>Deferred tax assets that rely on future profitability excluding those arising from temporary differences (net of related tax liability where the conditions in Article 38 (3) are met) (negative amount)</t>
  </si>
  <si>
    <t>Fair value reserves related to gains or losses on cash flow hedges of financial instruments that are not valued at fair value</t>
  </si>
  <si>
    <t xml:space="preserve">Negative amounts resulting from the calculation of expected loss amounts </t>
  </si>
  <si>
    <t>Any increase in equity that results from securitised assets (negative amount)</t>
  </si>
  <si>
    <t>Gains or losses on liabilities valued at fair value resulting from changes in own credit standing</t>
  </si>
  <si>
    <t>Defined-benefit pension fund assets (negative amount)</t>
  </si>
  <si>
    <t>Direct and indirect holdings by an institution of own CET1 instruments (negative amount)</t>
  </si>
  <si>
    <t>Direct, indirect and synthetic holdings of the CET 1 instruments of financial sector entities where those entities have reciprocal cross holdings with the institution designed to inflate artificially the own funds of the institution (negative amount)</t>
  </si>
  <si>
    <t>Direct, indirect and synthetic holdings by the institution of the CET1 instruments of financial sector entities where the institution does not have a significant investment in those entities (amount above 10% threshold and net of eligible short positions) (negative amount)</t>
  </si>
  <si>
    <t>Direct, indirect and synthetic holdings by the institution of the CET1 instruments of financial sector entities where the institution has a significant investment in those entities (amount above 10% threshold and net of eligible short positions) (negative amount)</t>
  </si>
  <si>
    <t>EU-20a</t>
  </si>
  <si>
    <t>Exposure amount of the following items which qualify for a RW of 1250%, where the institution opts for the deduction alternative</t>
  </si>
  <si>
    <t>EU-20b</t>
  </si>
  <si>
    <t xml:space="preserve">     of which: qualifying holdings outside the financial sector (negative amount)</t>
  </si>
  <si>
    <t>EU-20c</t>
  </si>
  <si>
    <t xml:space="preserve">     of which: securitisation positions (negative amount)</t>
  </si>
  <si>
    <t>EU-20d</t>
  </si>
  <si>
    <t xml:space="preserve">     of which: free deliveries (negative amount)</t>
  </si>
  <si>
    <t>Deferred tax assets arising from temporary differences (amount above 10% threshold, net of related tax liability where the conditions in Article 38 (3) are met) (negative amount)</t>
  </si>
  <si>
    <t>Amount exceeding the 17,65% threshold (negative amount)</t>
  </si>
  <si>
    <t xml:space="preserve">     of which: direct, indirect and synthetic holdings by the institution of the CET1 instruments of financial sector entities where the institution has a significant investment in those entities</t>
  </si>
  <si>
    <t xml:space="preserve">     of which: deferred tax assets arising from temporary differences</t>
  </si>
  <si>
    <t>EU-25a</t>
  </si>
  <si>
    <t>Losses for the current financial year (negative amount)</t>
  </si>
  <si>
    <t>EU-25b</t>
  </si>
  <si>
    <t>Foreseeable tax charges relating to CET1 items except where the institution suitably adjusts the amount of CET1 items insofar as such tax charges reduce the amount up to which those items may be used to cover risks or losses (negative amount)</t>
  </si>
  <si>
    <t>Qualifying AT1 deductions that exceed the AT1 items of the institution (negative amount)</t>
  </si>
  <si>
    <t>27a</t>
  </si>
  <si>
    <t>Total regulatory adjustments to Common Equity Tier 1 (CET1)</t>
  </si>
  <si>
    <t xml:space="preserve">Common Equity Tier 1 (CET1) capital </t>
  </si>
  <si>
    <t>Additional Tier 1 (AT1) capital: instruments</t>
  </si>
  <si>
    <t xml:space="preserve">     of which: classified as equity under applicable accounting standards</t>
  </si>
  <si>
    <t xml:space="preserve">     of which: classified as liabilities under applicable accounting standards</t>
  </si>
  <si>
    <t xml:space="preserve">Qualifying Tier 1 capital included in consolidated AT1 capital (including minority interests not included in row 5) issued by subsidiaries and held by third parties </t>
  </si>
  <si>
    <t xml:space="preserve">    of which: instruments issued by subsidiaries subject to phase out </t>
  </si>
  <si>
    <t xml:space="preserve">   Additional Tier 1 (AT1) capital before regulatory adjustments</t>
  </si>
  <si>
    <t>Additional Tier 1 (AT1) capital: regulatory adjustments</t>
  </si>
  <si>
    <t>Direct and indirect holdings by an institution of own AT1 instruments (negative amount)</t>
  </si>
  <si>
    <t>Direct, indirect and synthetic holdings of the AT1 instruments of financial sector entities where those entities have reciprocal cross holdings with the institution designed to inflate artificially the own funds of the institution (negative amount)</t>
  </si>
  <si>
    <t>Direct, indirect and synthetic holdings of the AT1 instruments of financial sector entities where the institution does not have a significant investment in those entities (amount above 10% threshold and net of eligible short positions) (negative amount)</t>
  </si>
  <si>
    <t>Direct, indirect and synthetic holdings by the institution of the AT1 instruments of financial sector entities where the institution has a significant investment in those entities (net of eligible short positions) (negative amount)</t>
  </si>
  <si>
    <t>Qualifying T2 deductions that exceed the T2 items of the institution (negative amount)</t>
  </si>
  <si>
    <t>42a</t>
  </si>
  <si>
    <t>Other regulatory adjustments to AT1 capital</t>
  </si>
  <si>
    <t>Total regulatory adjustments to Additional Tier 1 (AT1) capital</t>
  </si>
  <si>
    <t xml:space="preserve">Additional Tier 1 (AT1) capital </t>
  </si>
  <si>
    <t>Tier 1 capital (T1 = CET1 + AT1)</t>
  </si>
  <si>
    <t>Tier 2 (T2) capital: instruments</t>
  </si>
  <si>
    <t>Capital instruments and the related share premium accounts</t>
  </si>
  <si>
    <t xml:space="preserve">Qualifying own funds instruments included in consolidated T2 capital (including minority interests and AT1 instruments not included in rows 5 or 34) issued by subsidiaries and held by third parties </t>
  </si>
  <si>
    <t xml:space="preserve">   of which: instruments issued by subsidiaries subject to phase out</t>
  </si>
  <si>
    <t>Credit risk adjustments</t>
  </si>
  <si>
    <t>Tier 2 (T2) capital before regulatory adjustments</t>
  </si>
  <si>
    <t>Tier 2 (T2) capital: regulatory adjustments </t>
  </si>
  <si>
    <t>Direct and indirect holdings by an institution of own T2 instruments and subordinated loans (negative amount)</t>
  </si>
  <si>
    <t>Direct, indirect and synthetic holdings of the T2 instruments and subordinated loans of financial sector entities where those entities have reciprocal cross holdings with the institution designed to inflate artificially the own funds of the institution (negative amount)</t>
  </si>
  <si>
    <t xml:space="preserve">Direct and indirect holdings of the T2 instruments and subordinated loans of financial sector entities where the institution does not have a significant investment in those entities (amount above 10% threshold and net of eligible short positions) (negative amount)  </t>
  </si>
  <si>
    <t>54a</t>
  </si>
  <si>
    <t>Direct and indirect holdings by the institution of the T2 instruments and subordinated loans of financial sector entities where the institution has a significant investment in those entities (net of eligible short positions) (negative amount)</t>
  </si>
  <si>
    <r>
      <t>EU-56a</t>
    </r>
    <r>
      <rPr>
        <sz val="8"/>
        <rFont val="Calibri"/>
        <family val="2"/>
        <scheme val="minor"/>
      </rPr>
      <t> </t>
    </r>
  </si>
  <si>
    <t>Qualifying eligible liabilities deductions that exceed the eligible liabilities items of the institution (negative amount)</t>
  </si>
  <si>
    <t>56b</t>
  </si>
  <si>
    <t>Other regulatory adjusments to T2 capital</t>
  </si>
  <si>
    <t>Total regulatory adjustments to Tier 2 (T2) capital</t>
  </si>
  <si>
    <t xml:space="preserve">Tier 2 (T2) capital </t>
  </si>
  <si>
    <t>Total capital (TC = T1 + T2)</t>
  </si>
  <si>
    <t>Total risk exposure amount</t>
  </si>
  <si>
    <t>Capital ratios and requirements including buffers </t>
  </si>
  <si>
    <t>Common Equity Tier 1</t>
  </si>
  <si>
    <t>Tier 1</t>
  </si>
  <si>
    <t>Total capital</t>
  </si>
  <si>
    <t>Institution CET1 overall capital requirements</t>
  </si>
  <si>
    <t xml:space="preserve">of which: capital conservation buffer requirement </t>
  </si>
  <si>
    <t xml:space="preserve">of which: countercyclical capital buffer requirement </t>
  </si>
  <si>
    <t xml:space="preserve">of which: systemic risk buffer requirement </t>
  </si>
  <si>
    <t>EU-67a</t>
  </si>
  <si>
    <t>of which: Global Systemically Important Institution (G-SII) or Other Systemically Important Institution (O-SII) buffer requirement</t>
  </si>
  <si>
    <t>EU-67b</t>
  </si>
  <si>
    <t>of which: additional own funds requirements to address the risks other than the risk of excessive leverage</t>
  </si>
  <si>
    <t>Common Equity Tier 1 capital (as a percentage of risk exposure amount) available after meeting the minimum capital requirements</t>
  </si>
  <si>
    <t>Amounts below the thresholds for deduction (before risk weighting) </t>
  </si>
  <si>
    <t xml:space="preserve">Direct and indirect holdings of own funds and eligible liabilities of financial sector entities where the institution does not have a significant investment in those entities (amount below 10% threshold  and net of eligible short positions)   </t>
  </si>
  <si>
    <t xml:space="preserve">Direct and indirect holdings by the institution of the CET1 instruments of financial sector entities where the institution has a significant investment in those entities (amount below 17.65% thresholds and net of eligible short positions) </t>
  </si>
  <si>
    <t>Deferred tax assets arising from temporary differences (amount below 17.65%  threshold, net of related tax liability where the conditions in Article 38 (3) are met)</t>
  </si>
  <si>
    <t>Applicable caps on the inclusion of provisions in Tier 2 </t>
  </si>
  <si>
    <t>Credit risk adjustments included in T2 in respect of exposures subject to standardised approach (prior to the application of the cap)</t>
  </si>
  <si>
    <t>Cap on inclusion of credit risk adjustments in T2 under standardised approach</t>
  </si>
  <si>
    <t>Credit risk adjustments included in T2 in respect of exposures subject to internal ratings-based approach (prior to the application of the cap)</t>
  </si>
  <si>
    <t>Cap for inclusion of credit risk adjustments in T2 under internal ratings-based approach</t>
  </si>
  <si>
    <t>Capital instruments subject to phase-out arrangements (only applicable between 1 Jan 2014 and 1 Jan 2022)</t>
  </si>
  <si>
    <t>Current cap on CET1 instruments subject to phase out arrangements</t>
  </si>
  <si>
    <t>Amount excluded from CET1 due to cap (excess over cap after redemptions and maturities)</t>
  </si>
  <si>
    <t>g</t>
  </si>
  <si>
    <t>Current cap on AT1 instruments subject to phase out arrangements</t>
  </si>
  <si>
    <t>Amount excluded from AT1 due to cap (excess over cap after redemptions and maturities)</t>
  </si>
  <si>
    <t>Current cap on T2 instruments subject to phase out arrangements</t>
  </si>
  <si>
    <t>Amount excluded from T2 due to cap (excess over cap after redemptions and maturities)</t>
  </si>
  <si>
    <t>a</t>
  </si>
  <si>
    <t>b</t>
  </si>
  <si>
    <t>c</t>
  </si>
  <si>
    <t>d</t>
  </si>
  <si>
    <t>e</t>
  </si>
  <si>
    <t>f</t>
  </si>
  <si>
    <t>h</t>
  </si>
  <si>
    <t>i</t>
  </si>
  <si>
    <t>j</t>
  </si>
  <si>
    <t>k</t>
  </si>
  <si>
    <t>l</t>
  </si>
  <si>
    <t>m</t>
  </si>
  <si>
    <t>General credit exposures</t>
  </si>
  <si>
    <t>Relevant credit exposures – Market risk</t>
  </si>
  <si>
    <t>Securitisation exposures  Exposure value for non-trading book</t>
  </si>
  <si>
    <t>Total exposure value</t>
  </si>
  <si>
    <t>Own fund requirements</t>
  </si>
  <si>
    <t xml:space="preserve">Risk-weighted exposure amounts </t>
  </si>
  <si>
    <t>Own fund requirements weights
(%)</t>
  </si>
  <si>
    <t>Countercyclical buffer rate
(%)</t>
  </si>
  <si>
    <t>Exposure value under the standardised approach</t>
  </si>
  <si>
    <t>Exposure value under the IRB approach</t>
  </si>
  <si>
    <t>Sum of long and short positions of trading book exposures for SA</t>
  </si>
  <si>
    <t>Value of trading book exposures for internal models</t>
  </si>
  <si>
    <t>Relevant credit risk exposures - Credit risk</t>
  </si>
  <si>
    <t xml:space="preserve">Relevant credit exposures – Securitisation positions in the non-trading book </t>
  </si>
  <si>
    <t xml:space="preserve"> Total</t>
  </si>
  <si>
    <t>010</t>
  </si>
  <si>
    <t>Breakdown by country:</t>
  </si>
  <si>
    <t>Total</t>
  </si>
  <si>
    <t>Institution specific countercyclical capital buffer rate</t>
  </si>
  <si>
    <t>Institution specific countercyclical capital buffer requirement</t>
  </si>
  <si>
    <t xml:space="preserve"> Exposure classes</t>
  </si>
  <si>
    <t>Exposures before CCF and before CRM</t>
  </si>
  <si>
    <t>Exposures post CCF and post CRM</t>
  </si>
  <si>
    <t>RWAs and RWAs density</t>
  </si>
  <si>
    <t>On-balance-sheet exposures</t>
  </si>
  <si>
    <t>Off-balance-sheet exposures</t>
  </si>
  <si>
    <t>RWEA</t>
  </si>
  <si>
    <t xml:space="preserve">RWEA density (%) </t>
  </si>
  <si>
    <t>Central governments or central banks</t>
  </si>
  <si>
    <t>Regional government or local authorities</t>
  </si>
  <si>
    <t>Public sector entities</t>
  </si>
  <si>
    <t>Multilateral development banks</t>
  </si>
  <si>
    <t>International organisations</t>
  </si>
  <si>
    <t>Institutions</t>
  </si>
  <si>
    <t>Corporates</t>
  </si>
  <si>
    <t>Retail</t>
  </si>
  <si>
    <t>Secured by mortgages on immovable property</t>
  </si>
  <si>
    <t>Exposures in default</t>
  </si>
  <si>
    <t>Exposures associated with particularly high risk</t>
  </si>
  <si>
    <t>Covered bonds</t>
  </si>
  <si>
    <t>Institutions and corporates with a short-term credit assessment</t>
  </si>
  <si>
    <t>Collective investment undertakings</t>
  </si>
  <si>
    <t>Equity</t>
  </si>
  <si>
    <t>Other items</t>
  </si>
  <si>
    <t>TOTAL</t>
  </si>
  <si>
    <t>Risk weight</t>
  </si>
  <si>
    <t>Of which unrated</t>
  </si>
  <si>
    <t>Others</t>
  </si>
  <si>
    <t>n</t>
  </si>
  <si>
    <t>o</t>
  </si>
  <si>
    <t>p</t>
  </si>
  <si>
    <t>q</t>
  </si>
  <si>
    <t>Unit or shares in collective investment undertakings</t>
  </si>
  <si>
    <t>Carrying amount of encumbered assets</t>
  </si>
  <si>
    <t>Fair value of encumbered assets</t>
  </si>
  <si>
    <t>Carrying amount of unencumbered assets</t>
  </si>
  <si>
    <t>Fair value of unencumbered assets</t>
  </si>
  <si>
    <t>030</t>
  </si>
  <si>
    <t>040</t>
  </si>
  <si>
    <t>050</t>
  </si>
  <si>
    <t>060</t>
  </si>
  <si>
    <t>080</t>
  </si>
  <si>
    <t>090</t>
  </si>
  <si>
    <t>Assets of the reporting institution</t>
  </si>
  <si>
    <t>Equity instruments</t>
  </si>
  <si>
    <t>Debt securities</t>
  </si>
  <si>
    <t>of which: covered bonds</t>
  </si>
  <si>
    <t>of which: securitisations</t>
  </si>
  <si>
    <t>070</t>
  </si>
  <si>
    <t>of which: issued by general governments</t>
  </si>
  <si>
    <t>of which: issued by financial corporations</t>
  </si>
  <si>
    <t>of which: issued by non-financial corporations</t>
  </si>
  <si>
    <t>Other assets</t>
  </si>
  <si>
    <t>Matching liabilities, contingent liabilities or securities lent</t>
  </si>
  <si>
    <t>Assets, collateral received and own
debt securities issued other than covered bonds and securitisations encumbered</t>
  </si>
  <si>
    <t>debt securities issued other than covered bonds and ABSs encumbered</t>
  </si>
  <si>
    <t>Carrying amount of selected financial liabilities</t>
  </si>
  <si>
    <t>Tier 1 capital</t>
  </si>
  <si>
    <t>Updated</t>
  </si>
  <si>
    <t>Annual</t>
  </si>
  <si>
    <t>LCR, Liquidity risk</t>
  </si>
  <si>
    <t>Quarterly</t>
  </si>
  <si>
    <t>Semi-annual</t>
  </si>
  <si>
    <t>Table ID</t>
  </si>
  <si>
    <t>Table Name</t>
  </si>
  <si>
    <t>Capital Requirements</t>
  </si>
  <si>
    <t>Own funds disclosure template</t>
  </si>
  <si>
    <t>Overview of RWAs</t>
  </si>
  <si>
    <t>Macroprudential supervisory measures</t>
  </si>
  <si>
    <t>CCyB1 - Geographical distribution of credit exposures relevant for the calculation of the countercyclical buffer</t>
  </si>
  <si>
    <t>CCyB2 - Amount of institution-specific countercyclical capital buffer</t>
  </si>
  <si>
    <t>CR4 – standardised approach – Credit risk exposure and CRM effects</t>
  </si>
  <si>
    <t>EU CR5 – standardised approach</t>
  </si>
  <si>
    <t>Credit risk, Standardised approach</t>
  </si>
  <si>
    <r>
      <t>Exposure amount by type of exposure</t>
    </r>
    <r>
      <rPr>
        <sz val="12"/>
        <rFont val="Calibri"/>
        <family val="2"/>
        <scheme val="minor"/>
      </rPr>
      <t xml:space="preserve"> </t>
    </r>
  </si>
  <si>
    <t xml:space="preserve">Gross loans by geographic area </t>
  </si>
  <si>
    <t>* Losses on derecognised loans relate to losses on loans redeemed or transferred between the parent bank and Sparebanken Sør Boligkreditt AS.</t>
  </si>
  <si>
    <t>The table also includes write-downs on off-balance sheet items (undrawn credit facilities and guarantees). These are presented as other liabilities in the balance sheet.</t>
  </si>
  <si>
    <t>Forbearance</t>
  </si>
  <si>
    <t>AE1 - Encumbered and unencumbered assets</t>
  </si>
  <si>
    <t>Encumbered and unencumbered assets</t>
  </si>
  <si>
    <t>AE3 - Sources of encumbrance</t>
  </si>
  <si>
    <t>Sources of encumbrance</t>
  </si>
  <si>
    <t>Description of the main features of Common Equity Tier 1, Additional Tier 1 and Tier 2 instruments</t>
  </si>
  <si>
    <t>Issuer</t>
  </si>
  <si>
    <t>Sparebanken Sør</t>
  </si>
  <si>
    <t>Unique identifier (eg CUSIP, ISIN or Bloomberg identifier for private placement)</t>
  </si>
  <si>
    <t>NO0006001502</t>
  </si>
  <si>
    <t>NO0010768229</t>
  </si>
  <si>
    <t>NO0010793318</t>
  </si>
  <si>
    <t>NO0010806649</t>
  </si>
  <si>
    <t>NO0010867658</t>
  </si>
  <si>
    <t>NO0010895121</t>
  </si>
  <si>
    <t>NO0010936784</t>
  </si>
  <si>
    <t>NO0011147647</t>
  </si>
  <si>
    <t>NO0010809460</t>
  </si>
  <si>
    <t>NO0010825094</t>
  </si>
  <si>
    <t>NO0010832157</t>
  </si>
  <si>
    <t>NO0010837313</t>
  </si>
  <si>
    <t>NO0010871247</t>
  </si>
  <si>
    <t>NO0010887177</t>
  </si>
  <si>
    <t>Governing law(s) of the instrument</t>
  </si>
  <si>
    <t>Norwegian</t>
  </si>
  <si>
    <t>Regulatory treatment</t>
  </si>
  <si>
    <t xml:space="preserve">     Transitional CRR rules</t>
  </si>
  <si>
    <t>Additional Tier 1</t>
  </si>
  <si>
    <t>Tier 2</t>
  </si>
  <si>
    <t xml:space="preserve">     Post-transitional CRR rules</t>
  </si>
  <si>
    <t xml:space="preserve">     Eligible at solo/(sub-)consolidated/ solo&amp;(sub-)consolidated</t>
  </si>
  <si>
    <t>Solo and Consolidated</t>
  </si>
  <si>
    <t xml:space="preserve">     Instrument type (types to be specified by each jurisdiction)</t>
  </si>
  <si>
    <t>Equity certificate</t>
  </si>
  <si>
    <t>Hybrid capital</t>
  </si>
  <si>
    <t>Subordinated loan capital</t>
  </si>
  <si>
    <t>Amount recognised in regulatory capital  (Currency in million, as of most recent reporting date)</t>
  </si>
  <si>
    <t>MNOK 1 752</t>
  </si>
  <si>
    <t>MNOK 125</t>
  </si>
  <si>
    <t>MNOK 250</t>
  </si>
  <si>
    <t xml:space="preserve">MNOK 200 </t>
  </si>
  <si>
    <t>MNOK 300</t>
  </si>
  <si>
    <t>MNOK 10</t>
  </si>
  <si>
    <t>MNOK 200</t>
  </si>
  <si>
    <t xml:space="preserve">MNOK 250 </t>
  </si>
  <si>
    <t>MNOK 100</t>
  </si>
  <si>
    <t>MNOK 500</t>
  </si>
  <si>
    <t>MNOK 350</t>
  </si>
  <si>
    <t xml:space="preserve">Nominal amount of instrument </t>
  </si>
  <si>
    <t>MNOK 783</t>
  </si>
  <si>
    <t>9a</t>
  </si>
  <si>
    <t>Issue price</t>
  </si>
  <si>
    <t>N/A</t>
  </si>
  <si>
    <t>100 percent</t>
  </si>
  <si>
    <t>9b</t>
  </si>
  <si>
    <t>Redemption price</t>
  </si>
  <si>
    <t>100 percent of nominal value</t>
  </si>
  <si>
    <t>Accounting classification</t>
  </si>
  <si>
    <t>Shareholders’ equity</t>
  </si>
  <si>
    <t>Liability – amortised cost</t>
  </si>
  <si>
    <t>Original date of issuance</t>
  </si>
  <si>
    <t>June 1998</t>
  </si>
  <si>
    <t>5 October 2020</t>
  </si>
  <si>
    <t>23 February 2021</t>
  </si>
  <si>
    <t>9 July 2020</t>
  </si>
  <si>
    <t>Perpetual or dated</t>
  </si>
  <si>
    <t>Perpetual</t>
  </si>
  <si>
    <t>Dated</t>
  </si>
  <si>
    <t xml:space="preserve">     Original maturity date </t>
  </si>
  <si>
    <t>No maturity date</t>
  </si>
  <si>
    <t>9 July 2030</t>
  </si>
  <si>
    <t>Issuer call subject to prior supervisory approval</t>
  </si>
  <si>
    <t>Yes</t>
  </si>
  <si>
    <t xml:space="preserve">     Optional call date, contingent call dates and redemption amount </t>
  </si>
  <si>
    <t>29 June 2023
100 % of nominal value
In addition an "regulatory redemption right" at 100 % of nominal value plus accrued interest</t>
  </si>
  <si>
    <t>23 May 2022
100 % of nominal value
In addition an "regulatory redemption right" at 100 % of nominal value plus accrued interest</t>
  </si>
  <si>
    <t>28 September 2022
100 % of nominal value
In addition an "regulatory redemption right" at 100 % of nominal value plus accrued interest</t>
  </si>
  <si>
    <t>7 November 2024
100 % of nominal value
In addition an "regulatory redemption right" at 100 % of nominal value plus accrued interest</t>
  </si>
  <si>
    <t>7 April 2026
100 % of nominal value
In addition an "regulatory redemption right" at 100 % of nominal value plus accrued interest</t>
  </si>
  <si>
    <t>23 February 2026
100 % of nominal value
In addition an "regulatory redemption right" at 100 % of nominal value plus accrued interest</t>
  </si>
  <si>
    <t>10 November 2026
100 % of nominal value
In addition an "regulatory redemption right" at 100 % of nominal value plus accrued interest</t>
  </si>
  <si>
    <t>2 November 2022
100 % of nominal value
In addition a "regulatory redemption right" at 100 % of nominal value plus accrued interest</t>
  </si>
  <si>
    <t>14 June 2023
100 % of nominal value
In addition a "regulatory redemption right" at 100 % of nominal value plus accrued interest</t>
  </si>
  <si>
    <t>14 September 2023
100 % of nominal value
In addition a "regulatory redemption right" at 100 % of nominal value plus accrued interest</t>
  </si>
  <si>
    <t>23 November 2023
100 % of nominal value
In addition a "regulatory redemption right" at 100 % of nominal value plus accrued interest</t>
  </si>
  <si>
    <t>12 December 2024
100 % of nominal value
In addition a "regulatory redemption right" at 100 % of nominal value plus accrued interest</t>
  </si>
  <si>
    <t>9 July 2025
100 % of nominal value
In addition a "regulatory redemption right" at 100 % of nominal value plus accrued interest</t>
  </si>
  <si>
    <t xml:space="preserve">     Subsequent call dates, if applicable</t>
  </si>
  <si>
    <t>Each consecutive interest payment date following 29 Juni 2023</t>
  </si>
  <si>
    <t>Each consecutive interest payment date following 23 June 2022</t>
  </si>
  <si>
    <t>Each consecutive interest payment date following 28 September 2022</t>
  </si>
  <si>
    <t>Each consecutive interest payment date following 7 November 2024</t>
  </si>
  <si>
    <t>Each consecutive interest payment date following 7 April 2026</t>
  </si>
  <si>
    <t>Each consecutive interest payment date following 23 February 2026</t>
  </si>
  <si>
    <t>Each consecutive interest payment date following 10 November 2026</t>
  </si>
  <si>
    <t>Each consecutive interest payment date following 2 November 2022</t>
  </si>
  <si>
    <t>Each consecutive interest payment date following 14 June 2023</t>
  </si>
  <si>
    <t>Each consecutive interest payment date following 14 September 2023</t>
  </si>
  <si>
    <t>Each consecutive interest payment date following 23 November 2023</t>
  </si>
  <si>
    <t>Each consecutive interest payment date following 12 December 2024</t>
  </si>
  <si>
    <t>Each consecutive interest payment date following 9 July 2025</t>
  </si>
  <si>
    <t>Coupons / dividends</t>
  </si>
  <si>
    <t xml:space="preserve">Fixed or floating dividend/coupon </t>
  </si>
  <si>
    <t>Floating</t>
  </si>
  <si>
    <t>Fixed</t>
  </si>
  <si>
    <t xml:space="preserve">Coupon rate and any related index </t>
  </si>
  <si>
    <t>6,5 percent</t>
  </si>
  <si>
    <t>3 m NIBOR + 3,20 percent</t>
  </si>
  <si>
    <t>3 m NIBOR + 3,08 percent</t>
  </si>
  <si>
    <t>3 m NIBOR + 2,75 percent</t>
  </si>
  <si>
    <t>3 m NIBOR + 2,50 percent</t>
  </si>
  <si>
    <t>3 m NIBOR +1,40 percent</t>
  </si>
  <si>
    <t>3 m NIBOR +1,45 percent</t>
  </si>
  <si>
    <t>3 m NIBOR +1,65 percent</t>
  </si>
  <si>
    <t>3 m NIBOR +1,33 percent</t>
  </si>
  <si>
    <t>3 m NIBOR +1,37 percent</t>
  </si>
  <si>
    <t xml:space="preserve">Existence of a dividend stopper </t>
  </si>
  <si>
    <t>No</t>
  </si>
  <si>
    <t>20a</t>
  </si>
  <si>
    <t xml:space="preserve">     Fully discretionary, partially discretionary or mandatory (in terms of timing)</t>
  </si>
  <si>
    <t>Fully discretionary</t>
  </si>
  <si>
    <t>Mandatory</t>
  </si>
  <si>
    <t>20b</t>
  </si>
  <si>
    <t xml:space="preserve">     Fully discretionary, partially discretionary or mandatory (in terms of amount)</t>
  </si>
  <si>
    <t xml:space="preserve">     Existence of step up or other incentive to redeem</t>
  </si>
  <si>
    <t xml:space="preserve">     Noncumulative or cumulative</t>
  </si>
  <si>
    <t>Noncumulative</t>
  </si>
  <si>
    <t>Non-cumulative</t>
  </si>
  <si>
    <t>Cumulative</t>
  </si>
  <si>
    <t>Convertible or non-convertible</t>
  </si>
  <si>
    <t>Convertible</t>
  </si>
  <si>
    <t>Nonconvertible</t>
  </si>
  <si>
    <t xml:space="preserve">     If convertible, conversion trigger(s)</t>
  </si>
  <si>
    <t xml:space="preserve">Could be converted into Common Equity Tier 1 Capital if instructed by the Norwegian FSA or by other relevant public athority, at a severe fall in solidity or if the regulators see it as neccessary to avoid liquidation. </t>
  </si>
  <si>
    <t xml:space="preserve">     If convertible, fully or partially</t>
  </si>
  <si>
    <t>Fully or partially</t>
  </si>
  <si>
    <t xml:space="preserve">     If convertible, conversion rate</t>
  </si>
  <si>
    <t xml:space="preserve">     If convertible, mandatory or optional conversion</t>
  </si>
  <si>
    <t xml:space="preserve">     If convertible, specify instrument type convertible into</t>
  </si>
  <si>
    <t xml:space="preserve">     If convertible, specify issuer of instrument it converts into</t>
  </si>
  <si>
    <t>Write-down features</t>
  </si>
  <si>
    <t xml:space="preserve">     If write-down, write-down trigger(s)</t>
  </si>
  <si>
    <t>Common Equity Tier 1 Capital below 5,125 percent on the issuer's company level or consolidated level</t>
  </si>
  <si>
    <t xml:space="preserve">     If write-down, full or partial</t>
  </si>
  <si>
    <t xml:space="preserve">     If write-down, permanent or temporary</t>
  </si>
  <si>
    <t>Temporary</t>
  </si>
  <si>
    <t xml:space="preserve">        If temporary write-down, description of write-up mechanism</t>
  </si>
  <si>
    <t>Write-ups possible by adding parts of accumulated profits</t>
  </si>
  <si>
    <t>Position in subordination hierarchy in liquidation (specify instrument type immediately senior to instrument)</t>
  </si>
  <si>
    <t>Senior non-preferred</t>
  </si>
  <si>
    <t>Non-compliant transitioned features</t>
  </si>
  <si>
    <t>If yes, specify non-compliant features</t>
  </si>
  <si>
    <t>Main features of Common Equity Tier 1, Additional Tier 1 and Tier 2 instruments</t>
  </si>
  <si>
    <t>Scope of consolidation: Consolidated</t>
  </si>
  <si>
    <t>EU 1a</t>
  </si>
  <si>
    <t>Quarter ending on (DD Month YYY)</t>
  </si>
  <si>
    <t>EU 1b</t>
  </si>
  <si>
    <t>Number of data points used in the calculation of averages</t>
  </si>
  <si>
    <t>HIGH-QUALITY LIQUID ASSETS</t>
  </si>
  <si>
    <t>Total high-quality liquid assets (HQLA), after application of haircuts in line with Article 9 of regulation (EU) 2015/61</t>
  </si>
  <si>
    <t>CASH - OUTFLOWS</t>
  </si>
  <si>
    <t>retail deposits and deposits from small business customers, of which:</t>
  </si>
  <si>
    <t>Stable deposits</t>
  </si>
  <si>
    <t>Less stable deposits</t>
  </si>
  <si>
    <t>Unsecured wholesale funding</t>
  </si>
  <si>
    <t>Operational deposits (all counterparties) and deposits in networks of cooperative banks</t>
  </si>
  <si>
    <t>Non-operational deposits (all counterparties)</t>
  </si>
  <si>
    <t>Unsecured debt</t>
  </si>
  <si>
    <t>Secured wholesale funding</t>
  </si>
  <si>
    <t>Additional requirements</t>
  </si>
  <si>
    <t>Outflows related to derivative exposures and other collateral requirements</t>
  </si>
  <si>
    <t>Outflows related to loss of funding on debt products</t>
  </si>
  <si>
    <t>Credit and liquidity facilities</t>
  </si>
  <si>
    <t>Other contractual funding obligations</t>
  </si>
  <si>
    <t>Other contingent funding obligations</t>
  </si>
  <si>
    <t>TOTAL CASH OUTFLOWS</t>
  </si>
  <si>
    <t>CASH - INFLOWS</t>
  </si>
  <si>
    <t>Secured lending (e.g. reverse repos)</t>
  </si>
  <si>
    <t>Inflows from fully performing exposures</t>
  </si>
  <si>
    <t>Other cash inflows</t>
  </si>
  <si>
    <t>EU-19a</t>
  </si>
  <si>
    <t>(Difference between total weighted inflows and total weighted outflows arising from transactions in third countries where there are transfer restrictions or which are denominated in non-convertible currencies)</t>
  </si>
  <si>
    <t>EU-19b</t>
  </si>
  <si>
    <t>(Excess inflows from a related specialised credit institution)</t>
  </si>
  <si>
    <t>TOTAL CASH INFLOWS</t>
  </si>
  <si>
    <t>Fully exempt inflows</t>
  </si>
  <si>
    <t>Inflows subject to 90% cap</t>
  </si>
  <si>
    <t>Inflows subject to 75% cap</t>
  </si>
  <si>
    <t xml:space="preserve">TOTAL ADJUSTED VALUE </t>
  </si>
  <si>
    <t>LIQUIDITY BUFFER</t>
  </si>
  <si>
    <t>TOTAL NET CASH OUTFLOWS</t>
  </si>
  <si>
    <t>LIQUIDITY COVERAGE RATIO</t>
  </si>
  <si>
    <t>Other regulatory adjusments</t>
  </si>
  <si>
    <t>Norway</t>
  </si>
  <si>
    <t>*For the purpose of calculation of countercyclical buffer amount, all exposures are allocated to Norway</t>
  </si>
  <si>
    <t>Risk weighted exposure amounts (RWEAs)</t>
  </si>
  <si>
    <t>Total own funds requirements</t>
  </si>
  <si>
    <t>Credit risk (excluding CCR)</t>
  </si>
  <si>
    <t xml:space="preserve">Of which the standardised approach </t>
  </si>
  <si>
    <t xml:space="preserve">Of which the Foundation IRB (F-IRB) approach </t>
  </si>
  <si>
    <t>Of which:  slotting approach</t>
  </si>
  <si>
    <t>EU 4a</t>
  </si>
  <si>
    <t>Of which: equities under the simple riskweighted approach</t>
  </si>
  <si>
    <t xml:space="preserve">Of which the Advanced IRB (A-IRB) approach </t>
  </si>
  <si>
    <t xml:space="preserve">Counterparty credit risk - CCR </t>
  </si>
  <si>
    <t>Of which internal model method (IMM)</t>
  </si>
  <si>
    <t>EU 8a</t>
  </si>
  <si>
    <t>Of which exposures to a CCP</t>
  </si>
  <si>
    <t>EU 8b</t>
  </si>
  <si>
    <t>Of which credit valuation adjustment - CVA</t>
  </si>
  <si>
    <t>Of which other CCR</t>
  </si>
  <si>
    <t xml:space="preserve">Settlement risk </t>
  </si>
  <si>
    <t>Securitisation exposures in the non-trading book (after the cap)</t>
  </si>
  <si>
    <t xml:space="preserve">Of which SEC-IRBA approach </t>
  </si>
  <si>
    <t>Of which SEC-ERBA (including IAA)</t>
  </si>
  <si>
    <t xml:space="preserve">Of which SEC-SA approach </t>
  </si>
  <si>
    <t>EU 19a</t>
  </si>
  <si>
    <t>Of which 1250%/ deduction</t>
  </si>
  <si>
    <t>Position, foreign exchange and commodities risks (Market risk)</t>
  </si>
  <si>
    <t xml:space="preserve">Of which IMA </t>
  </si>
  <si>
    <t>EU 22a</t>
  </si>
  <si>
    <t>Large exposures</t>
  </si>
  <si>
    <t>Operational risk</t>
  </si>
  <si>
    <t>EU 23a</t>
  </si>
  <si>
    <t xml:space="preserve">Of which basic indicator approach </t>
  </si>
  <si>
    <t>EU 23b</t>
  </si>
  <si>
    <t xml:space="preserve">Of which standardised approach </t>
  </si>
  <si>
    <t>EU 23c</t>
  </si>
  <si>
    <t xml:space="preserve">Of which advanced measurement approach </t>
  </si>
  <si>
    <t>Amounts below the thresholds for deduction (subject
to 250% risk weight) (For information)</t>
  </si>
  <si>
    <t>PARENT BANK</t>
  </si>
  <si>
    <t>NOK million</t>
  </si>
  <si>
    <t>GROUP</t>
  </si>
  <si>
    <t>Minimum Tier 1 capital requirements</t>
  </si>
  <si>
    <t>Conservation buffer</t>
  </si>
  <si>
    <t>Systemic risk buffer</t>
  </si>
  <si>
    <t>Counter-cyclical buffer</t>
  </si>
  <si>
    <t>Pilar 2 requirements</t>
  </si>
  <si>
    <t>CET1 requirements, incl. Pilar 2</t>
  </si>
  <si>
    <t>Tier1 Capital requirements, incl. Pilar 2</t>
  </si>
  <si>
    <t>Total capital requirements, incl. Pilar 2</t>
  </si>
  <si>
    <t>Above CET1 requirements, incl. Pilar 2</t>
  </si>
  <si>
    <t>Above Tier1 Capital requirements, incl. Pilar 2</t>
  </si>
  <si>
    <t>Above total capital requirements, incl. Pilar 2</t>
  </si>
  <si>
    <t>Total equity</t>
  </si>
  <si>
    <t>Share of profit not eligible as common equity tier 1 capital</t>
  </si>
  <si>
    <t>Deductions for additional value adjustements</t>
  </si>
  <si>
    <t>Other deductions</t>
  </si>
  <si>
    <t>Total common equity tier 1 capital</t>
  </si>
  <si>
    <t>Other tier 1 capital</t>
  </si>
  <si>
    <t>Total tier 1 capital</t>
  </si>
  <si>
    <t>Additional capital supplementary to tier 1 capital</t>
  </si>
  <si>
    <t>Deductrions from additional capital</t>
  </si>
  <si>
    <t>Total additional capital</t>
  </si>
  <si>
    <t>Net subordinated capital</t>
  </si>
  <si>
    <t>Calculation basis according to standard method</t>
  </si>
  <si>
    <t>Engagements with local and regional authorities</t>
  </si>
  <si>
    <t>Engagements with institutions</t>
  </si>
  <si>
    <t>Engagements with enterprises</t>
  </si>
  <si>
    <t>Engagements with mass market</t>
  </si>
  <si>
    <t>Engagements secured in property</t>
  </si>
  <si>
    <t>Engagements which have fallen due</t>
  </si>
  <si>
    <t>Engagements which are high risk</t>
  </si>
  <si>
    <t>Engagements in covered bonds</t>
  </si>
  <si>
    <t>Engagements in collective investment funds</t>
  </si>
  <si>
    <t>Engagements, other</t>
  </si>
  <si>
    <t>Capital requirements for credit and counterparty risk</t>
  </si>
  <si>
    <t>Capital requirements for position, currency and product risk</t>
  </si>
  <si>
    <t>Capital requirements for operational risk</t>
  </si>
  <si>
    <t>CVA addition</t>
  </si>
  <si>
    <t>Risk-weighted balance (calculation basis)</t>
  </si>
  <si>
    <t>Common equity tier 1 capital ratio. %</t>
  </si>
  <si>
    <t>Tier 1 capital ratio. %</t>
  </si>
  <si>
    <t>Total capital ratio. %</t>
  </si>
  <si>
    <t xml:space="preserve">Leverage ratio </t>
  </si>
  <si>
    <t>Total corporate customers</t>
  </si>
  <si>
    <t xml:space="preserve">PARENT BANK </t>
  </si>
  <si>
    <t xml:space="preserve">GROUP </t>
  </si>
  <si>
    <t xml:space="preserve">NOK MILLION </t>
  </si>
  <si>
    <t>Agder</t>
  </si>
  <si>
    <t>Vestfold og Telemark</t>
  </si>
  <si>
    <t>Oslo</t>
  </si>
  <si>
    <t>Viken</t>
  </si>
  <si>
    <t>Rogaland</t>
  </si>
  <si>
    <t>Accrued interest</t>
  </si>
  <si>
    <t xml:space="preserve">Total gross loans </t>
  </si>
  <si>
    <t>NOK MILLION</t>
  </si>
  <si>
    <t>Retail customers</t>
  </si>
  <si>
    <t>Public administration</t>
  </si>
  <si>
    <t>Primary industry</t>
  </si>
  <si>
    <t>Manufacturing industry</t>
  </si>
  <si>
    <t>Real estate development</t>
  </si>
  <si>
    <t>Building and construction industry</t>
  </si>
  <si>
    <t>Property management</t>
  </si>
  <si>
    <t>Transport</t>
  </si>
  <si>
    <t>Retail trade</t>
  </si>
  <si>
    <t>Hotel and restaurant</t>
  </si>
  <si>
    <t>Housing cooperatives</t>
  </si>
  <si>
    <t>Financial/commercial services</t>
  </si>
  <si>
    <t>Social services</t>
  </si>
  <si>
    <t>Accrued interests</t>
  </si>
  <si>
    <t>TOTAL COMMITMENTS</t>
  </si>
  <si>
    <t>Retail banking customers</t>
  </si>
  <si>
    <t>Corporate customers</t>
  </si>
  <si>
    <t>Total defaulted commitments</t>
  </si>
  <si>
    <t>Leverage ratio disclosure</t>
  </si>
  <si>
    <t>Derivatives</t>
  </si>
  <si>
    <t>Off balance sheet commitments</t>
  </si>
  <si>
    <t>Proportion Brage Finans AS</t>
  </si>
  <si>
    <t>Eliminations Brage Finans AS</t>
  </si>
  <si>
    <t>Total Leverage Ratio exposure</t>
  </si>
  <si>
    <t>Total tier 1 capital group Sparebanken Sør</t>
  </si>
  <si>
    <t>Leverage Ratio group Sparebanken Sør</t>
  </si>
  <si>
    <t>Stage 2</t>
  </si>
  <si>
    <t>Stage 3</t>
  </si>
  <si>
    <t>Total exposure with forbearance measures</t>
  </si>
  <si>
    <t>Assets</t>
  </si>
  <si>
    <t>Loans and advances to credit institutions</t>
  </si>
  <si>
    <t>Net loans to costumers</t>
  </si>
  <si>
    <t>Bonds and certificates</t>
  </si>
  <si>
    <t>Financial derivatives</t>
  </si>
  <si>
    <t>Total credit risk exposure from balance sheet</t>
  </si>
  <si>
    <t>Financial guarantee commitments, unutilised credits and loan approvals</t>
  </si>
  <si>
    <t>Guarantees</t>
  </si>
  <si>
    <t>Unutilised credits to credit institutions</t>
  </si>
  <si>
    <t>Unutilised credits</t>
  </si>
  <si>
    <t>Loan approvals</t>
  </si>
  <si>
    <t>Total financial guarantee commitments, unutilised credits and loan approvals</t>
  </si>
  <si>
    <t>Total credit risk exposure</t>
  </si>
  <si>
    <t>Total non-performing loans (step 3)</t>
  </si>
  <si>
    <t xml:space="preserve">Impairement losses in stage 3 </t>
  </si>
  <si>
    <t>Net non-performing loans</t>
  </si>
  <si>
    <t>Provisioning non-performing loans</t>
  </si>
  <si>
    <t>Total non-performing loans in % of gross loans</t>
  </si>
  <si>
    <t xml:space="preserve">Loss expense on loans during the period </t>
  </si>
  <si>
    <t>Period's change in write-downs stage 1</t>
  </si>
  <si>
    <t>+Period's change in write-downs stage 2</t>
  </si>
  <si>
    <t>+Period's change in write-downs stage 3</t>
  </si>
  <si>
    <t>+ Period's confirmed loss</t>
  </si>
  <si>
    <t>+ Recognised as interest income</t>
  </si>
  <si>
    <t>- Period's recoveries relating to previous losses</t>
  </si>
  <si>
    <t xml:space="preserve">`+ Change in write-downs an guarantees </t>
  </si>
  <si>
    <t xml:space="preserve"> Loss expenses during the period</t>
  </si>
  <si>
    <t>Stage 1</t>
  </si>
  <si>
    <t>Expected losses in the next 12 months</t>
  </si>
  <si>
    <t>Lifetime expected credit losses</t>
  </si>
  <si>
    <t>Provisions for loan losses as at 01.01.2021</t>
  </si>
  <si>
    <t>Transfers</t>
  </si>
  <si>
    <t>Transferred to stage 1</t>
  </si>
  <si>
    <t>Transferred to stage 2</t>
  </si>
  <si>
    <t>Transferred to stage 3</t>
  </si>
  <si>
    <t>Losses on new loans</t>
  </si>
  <si>
    <t>Losses on deducted loans *</t>
  </si>
  <si>
    <t>Losses on older loans and other changes</t>
  </si>
  <si>
    <t>Provisions for loan losses as at 31.12.2021</t>
  </si>
  <si>
    <t>Provisions for loan losses</t>
  </si>
  <si>
    <t>Provisions for losses on guarantees and undrawn credits</t>
  </si>
  <si>
    <t>Total provision for losses as at 31.12.2021</t>
  </si>
  <si>
    <t>Losses on loans</t>
  </si>
  <si>
    <t>Provisions for loan losses by stage</t>
  </si>
  <si>
    <t>Provisions for loan losses as at 01.01.2020</t>
  </si>
  <si>
    <t>Provisions for loan losses as at 31.12.2020</t>
  </si>
  <si>
    <t xml:space="preserve">Provisions for guarantees and undrawn credits </t>
  </si>
  <si>
    <t>Total provision for losses as at 31.12.2020</t>
  </si>
  <si>
    <t>Total impairment losses as of 31.12.2020</t>
  </si>
  <si>
    <t>Primary Industry</t>
  </si>
  <si>
    <t>Manufactoring industry</t>
  </si>
  <si>
    <t>Hotel and restaurants</t>
  </si>
  <si>
    <t>Sosial services</t>
  </si>
  <si>
    <t>Total impairment losses on loans, guarantees and undrawn credit</t>
  </si>
  <si>
    <t xml:space="preserve">Impairment losses on lending </t>
  </si>
  <si>
    <t>Impairment losses on unused credits and guarantees</t>
  </si>
  <si>
    <t xml:space="preserve">Total impairment losses </t>
  </si>
  <si>
    <t>Total impairment losses as of 31.12.2021</t>
  </si>
  <si>
    <t>All amounts are in NOK million unless otherwise stated.</t>
  </si>
  <si>
    <t>Pillar 3 Additional Disclosures</t>
  </si>
  <si>
    <t>Credit risk exposure and CRM effects</t>
  </si>
  <si>
    <t>Institution-specific countercyclical capital buffer</t>
  </si>
  <si>
    <t>Commitments by sector and industry</t>
  </si>
  <si>
    <t>Impairment by sector, industry and stage</t>
  </si>
  <si>
    <t>Non-performing commitments</t>
  </si>
  <si>
    <t>Gross non-performing commitments by sector and industry</t>
  </si>
  <si>
    <t xml:space="preserve">Exposure amount by type of exposure </t>
  </si>
  <si>
    <t>*The geographical breakdown is based on the customer’s home/business address.</t>
  </si>
  <si>
    <t>*The presentation of industries is based on official industrial codes and is grouped as the Group reports these internally.</t>
  </si>
  <si>
    <t>Q1 2022</t>
  </si>
  <si>
    <t>Total unweighted value (average)</t>
  </si>
  <si>
    <t>Total weighted value (average)</t>
  </si>
  <si>
    <t>LIQ1 - Quantitative information of LCR</t>
  </si>
  <si>
    <t>CC1 - Composition of regulatory own funds</t>
  </si>
  <si>
    <t>OV1 – Overview of total risk exposure amounts</t>
  </si>
  <si>
    <t>Equity not eligible as common equity tier 1 capital</t>
  </si>
  <si>
    <t>Deductions for intangible assets and deferred tax assets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</si>
</sst>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41" formatCode="_-* #,##0_-;\-* #,##0_-;_-* &quot;-&quot;_-;_-@_-"/>
    <numFmt numFmtId="43" formatCode="_-* #,##0.00_-;\-* #,##0.00_-;_-* &quot;-&quot;??_-;_-@_-"/>
    <numFmt numFmtId="164" formatCode="[$-809]dd\ mmmm\ yyyy;@"/>
    <numFmt numFmtId="165" formatCode="[$-414]d/\ mmm/\ yyyy;@"/>
    <numFmt numFmtId="166" formatCode="[$-409]dd/mmm/yy;@"/>
    <numFmt numFmtId="167" formatCode="_-* #,##0_-;\-* #,##0_-;_-* &quot;-&quot;??_-;_-@_-"/>
    <numFmt numFmtId="168" formatCode="0.0\ %"/>
    <numFmt numFmtId="169" formatCode="_(* #,##0.00_);_(* \(#,##0.00\);_(* &quot;-&quot;??_);_(@_)"/>
    <numFmt numFmtId="170" formatCode="_ * #,##0_ ;_ * \-#,##0_ ;_ * &quot;-&quot;??_ ;_ @_ "/>
    <numFmt numFmtId="171" formatCode="#,##0_ ;\-#,##0\ "/>
    <numFmt numFmtId="172" formatCode="dd/mm/yyyy;@"/>
    <numFmt numFmtId="173" formatCode="dd/mm/yy;@"/>
    <numFmt numFmtId="174" formatCode="_-* #,##0.0_-;\-* #,##0.0_-;_-* &quot;-&quot;??_-;_-@_-"/>
    <numFmt numFmtId="175" formatCode="_-* #,##0_-;\-* #,##0_-;_-* &quot;-&quot;?_-;_-@_-"/>
    <numFmt numFmtId="176" formatCode="_-* #,##0.0000000000000000_-;\-* #,##0.0000000000000000_-;_-* &quot;-&quot;??_-;_-@_-"/>
    <numFmt numFmtId="177" formatCode="0.000000\ %"/>
  </numFmts>
  <fonts count="43">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2"/>
      <name val="Arial"/>
      <family val="2"/>
    </font>
    <font>
      <b/>
      <sz val="10"/>
      <name val="Arial"/>
      <family val="2"/>
    </font>
    <font>
      <b/>
      <sz val="20"/>
      <name val="Arial"/>
      <family val="2"/>
    </font>
    <font>
      <sz val="8.5"/>
      <color theme="1"/>
      <name val="Segoe UI"/>
      <family val="2"/>
    </font>
    <font>
      <b/>
      <sz val="8.5"/>
      <color theme="1"/>
      <name val="Segoe UI"/>
      <family val="2"/>
    </font>
    <font>
      <sz val="11"/>
      <name val="Calibri"/>
      <family val="2"/>
      <scheme val="minor"/>
    </font>
    <font>
      <b/>
      <sz val="11"/>
      <name val="Calibri"/>
      <family val="2"/>
      <scheme val="minor"/>
    </font>
    <font>
      <b/>
      <sz val="14"/>
      <color theme="1"/>
      <name val="Calibri"/>
      <family val="2"/>
      <scheme val="minor"/>
    </font>
    <font>
      <strike/>
      <sz val="11"/>
      <color rgb="FF000000"/>
      <name val="Calibri"/>
      <family val="2"/>
      <scheme val="minor"/>
    </font>
    <font>
      <sz val="11"/>
      <color rgb="FF000000"/>
      <name val="Calibri"/>
      <family val="2"/>
      <scheme val="minor"/>
    </font>
    <font>
      <b/>
      <sz val="11"/>
      <color rgb="FF000000"/>
      <name val="Calibri"/>
      <family val="2"/>
      <scheme val="minor"/>
    </font>
    <font>
      <b/>
      <sz val="14"/>
      <color rgb="FF000000"/>
      <name val="Calibri"/>
      <family val="2"/>
      <scheme val="minor"/>
    </font>
    <font>
      <b/>
      <sz val="9"/>
      <color rgb="FF000000"/>
      <name val="Calibri"/>
      <family val="2"/>
      <scheme val="minor"/>
    </font>
    <font>
      <i/>
      <sz val="11"/>
      <name val="Calibri"/>
      <family val="2"/>
      <scheme val="minor"/>
    </font>
    <font>
      <sz val="8"/>
      <name val="Calibri"/>
      <family val="2"/>
      <scheme val="minor"/>
    </font>
    <font>
      <sz val="11"/>
      <color theme="1"/>
      <name val="Calibri"/>
      <family val="2"/>
      <charset val="238"/>
      <scheme val="minor"/>
    </font>
    <font>
      <sz val="9"/>
      <name val="Arial"/>
      <family val="2"/>
    </font>
    <font>
      <b/>
      <i/>
      <sz val="11"/>
      <name val="Calibri"/>
      <family val="2"/>
      <scheme val="minor"/>
    </font>
    <font>
      <sz val="11"/>
      <color rgb="FF00B050"/>
      <name val="Calibri"/>
      <family val="2"/>
      <scheme val="minor"/>
    </font>
    <font>
      <sz val="11"/>
      <color rgb="FFFF0000"/>
      <name val="Calibri"/>
      <family val="2"/>
      <scheme val="minor"/>
    </font>
    <font>
      <u/>
      <sz val="11"/>
      <color theme="10"/>
      <name val="Calibri"/>
      <family val="2"/>
      <scheme val="minor"/>
    </font>
    <font>
      <b/>
      <sz val="9"/>
      <color theme="0"/>
      <name val="Calibri"/>
      <family val="2"/>
    </font>
    <font>
      <sz val="9"/>
      <color rgb="FFFFFFFF"/>
      <name val="Calibri"/>
      <family val="2"/>
    </font>
    <font>
      <sz val="9"/>
      <name val="Calibri"/>
      <family val="2"/>
    </font>
    <font>
      <b/>
      <sz val="20"/>
      <color theme="4"/>
      <name val="Calibri"/>
      <family val="2"/>
      <scheme val="minor"/>
    </font>
    <font>
      <sz val="12"/>
      <name val="Calibri"/>
      <family val="2"/>
      <scheme val="minor"/>
    </font>
    <font>
      <sz val="11"/>
      <name val="Calibri"/>
      <family val="2"/>
    </font>
    <font>
      <b/>
      <sz val="8"/>
      <color theme="0"/>
      <name val="Arial"/>
      <family val="2"/>
    </font>
    <font>
      <sz val="7"/>
      <name val="Arial"/>
      <family val="2"/>
    </font>
    <font>
      <i/>
      <sz val="7"/>
      <name val="Arial"/>
      <family val="2"/>
    </font>
    <font>
      <sz val="11"/>
      <color rgb="FF0070C0"/>
      <name val="Calibri"/>
      <family val="2"/>
      <scheme val="minor"/>
    </font>
    <font>
      <b/>
      <i/>
      <sz val="11"/>
      <color theme="5"/>
      <name val="Calibri"/>
      <family val="2"/>
      <scheme val="minor"/>
    </font>
    <font>
      <b/>
      <sz val="11"/>
      <name val="Calibri"/>
      <family val="2"/>
    </font>
    <font>
      <sz val="11"/>
      <color indexed="8"/>
      <name val="Calibri"/>
      <family val="2"/>
    </font>
    <font>
      <sz val="11"/>
      <color rgb="FF000000"/>
      <name val="Calibri"/>
      <family val="2"/>
    </font>
    <font>
      <b/>
      <sz val="11"/>
      <color rgb="FF000000"/>
      <name val="Calibri"/>
      <family val="2"/>
    </font>
    <font>
      <b/>
      <sz val="20"/>
      <color rgb="FF002060"/>
      <name val="Calibri"/>
      <family val="2"/>
      <scheme val="minor"/>
    </font>
    <font>
      <b/>
      <sz val="20"/>
      <color rgb="FF002060"/>
      <name val="Calibri"/>
      <family val="2"/>
    </font>
    <font>
      <b/>
      <sz val="12"/>
      <color rgb="FF002060"/>
      <name val="Calibri"/>
      <family val="2"/>
      <scheme val="minor"/>
    </font>
  </fonts>
  <fills count="13">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2"/>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bgColor indexed="64"/>
      </patternFill>
    </fill>
    <fill>
      <patternFill patternType="solid">
        <fgColor rgb="FF002060"/>
        <bgColor indexed="64"/>
      </patternFill>
    </fill>
    <fill>
      <patternFill patternType="solid">
        <fgColor theme="0" tint="-4.9989318521683403E-2"/>
        <bgColor indexed="64"/>
      </patternFill>
    </fill>
    <fill>
      <patternFill patternType="solid">
        <fgColor rgb="FFFFFFFF"/>
        <bgColor rgb="FF000000"/>
      </patternFill>
    </fill>
    <fill>
      <patternFill patternType="solid">
        <fgColor theme="2" tint="-9.9978637043366805E-2"/>
        <bgColor indexed="64"/>
      </patternFill>
    </fill>
    <fill>
      <patternFill patternType="solid">
        <fgColor theme="2" tint="-9.9978637043366805E-2"/>
        <bgColor rgb="FF000000"/>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bottom/>
      <diagonal/>
    </border>
    <border>
      <left/>
      <right/>
      <top/>
      <bottom style="medium">
        <color indexed="64"/>
      </bottom>
      <diagonal/>
    </border>
    <border>
      <left/>
      <right/>
      <top style="medium">
        <color indexed="64"/>
      </top>
      <bottom/>
      <diagonal/>
    </border>
    <border>
      <left style="medium">
        <color rgb="FF002060"/>
      </left>
      <right/>
      <top/>
      <bottom/>
      <diagonal/>
    </border>
    <border>
      <left/>
      <right style="medium">
        <color rgb="FF002060"/>
      </right>
      <top/>
      <bottom/>
      <diagonal/>
    </border>
    <border>
      <left/>
      <right/>
      <top style="medium">
        <color indexed="64"/>
      </top>
      <bottom style="medium">
        <color indexed="64"/>
      </bottom>
      <diagonal/>
    </border>
  </borders>
  <cellStyleXfs count="17">
    <xf numFmtId="0" fontId="0" fillId="0" borderId="0"/>
    <xf numFmtId="0" fontId="6" fillId="2" borderId="3" applyNumberFormat="0" applyFill="0" applyBorder="0" applyAlignment="0" applyProtection="0">
      <alignment horizontal="left"/>
    </xf>
    <xf numFmtId="0" fontId="3" fillId="0" borderId="0">
      <alignment vertical="center"/>
    </xf>
    <xf numFmtId="0" fontId="3" fillId="0" borderId="0">
      <alignment vertical="center"/>
    </xf>
    <xf numFmtId="0" fontId="4" fillId="0" borderId="0" applyNumberFormat="0" applyFill="0" applyBorder="0" applyAlignment="0" applyProtection="0"/>
    <xf numFmtId="0" fontId="5" fillId="2" borderId="2" applyFont="0" applyBorder="0">
      <alignment horizontal="center" wrapText="1"/>
    </xf>
    <xf numFmtId="0" fontId="3" fillId="3" borderId="1" applyNumberFormat="0" applyFont="0" applyBorder="0">
      <alignment horizontal="center" vertical="center"/>
    </xf>
    <xf numFmtId="3" fontId="3" fillId="4" borderId="1" applyFont="0">
      <alignment horizontal="right" vertical="center"/>
      <protection locked="0"/>
    </xf>
    <xf numFmtId="0" fontId="3" fillId="0" borderId="0"/>
    <xf numFmtId="0" fontId="19" fillId="0" borderId="0"/>
    <xf numFmtId="0" fontId="3" fillId="0" borderId="0"/>
    <xf numFmtId="0" fontId="24" fillId="0" borderId="0" applyNumberFormat="0" applyFill="0" applyBorder="0" applyAlignment="0" applyProtection="0"/>
    <xf numFmtId="0" fontId="26" fillId="0" borderId="0" applyNumberForma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3" fillId="0" borderId="0"/>
    <xf numFmtId="169" fontId="3" fillId="0" borderId="0" applyFont="0" applyFill="0" applyBorder="0" applyAlignment="0" applyProtection="0"/>
  </cellStyleXfs>
  <cellXfs count="478">
    <xf numFmtId="0" fontId="0" fillId="0" borderId="0" xfId="0"/>
    <xf numFmtId="0" fontId="0" fillId="0" borderId="0" xfId="0"/>
    <xf numFmtId="0" fontId="9" fillId="0" borderId="1" xfId="0" applyFont="1" applyBorder="1" applyAlignment="1">
      <alignment horizontal="justify" vertical="center" wrapText="1"/>
    </xf>
    <xf numFmtId="0" fontId="10" fillId="0" borderId="1" xfId="0" applyFont="1" applyFill="1" applyBorder="1" applyAlignment="1">
      <alignment horizontal="justify" vertical="center" wrapText="1"/>
    </xf>
    <xf numFmtId="0" fontId="9" fillId="0" borderId="1" xfId="0" applyFont="1" applyBorder="1" applyAlignment="1">
      <alignment vertical="center" wrapText="1"/>
    </xf>
    <xf numFmtId="0" fontId="10" fillId="0" borderId="1" xfId="0" applyFont="1" applyFill="1" applyBorder="1" applyAlignment="1">
      <alignment vertical="center" wrapText="1"/>
    </xf>
    <xf numFmtId="0" fontId="10" fillId="0" borderId="1" xfId="0" applyFont="1" applyBorder="1" applyAlignment="1">
      <alignment horizontal="center" vertical="center" wrapText="1"/>
    </xf>
    <xf numFmtId="0" fontId="9" fillId="0" borderId="6" xfId="0" applyFont="1" applyBorder="1" applyAlignment="1">
      <alignment horizontal="justify" vertical="center" wrapText="1"/>
    </xf>
    <xf numFmtId="0" fontId="9" fillId="0" borderId="1"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9" fillId="0" borderId="1" xfId="0" applyFont="1" applyBorder="1" applyAlignment="1">
      <alignment horizontal="center" vertical="center" wrapText="1"/>
    </xf>
    <xf numFmtId="0" fontId="9" fillId="0" borderId="1" xfId="0" applyFont="1" applyFill="1" applyBorder="1" applyAlignment="1">
      <alignment horizontal="justify" vertical="center" wrapText="1"/>
    </xf>
    <xf numFmtId="0" fontId="9" fillId="0" borderId="6" xfId="0" applyFont="1" applyBorder="1" applyAlignment="1">
      <alignment horizontal="center" vertical="center" wrapText="1"/>
    </xf>
    <xf numFmtId="0" fontId="0" fillId="0" borderId="0" xfId="0" applyFill="1"/>
    <xf numFmtId="0" fontId="0" fillId="0" borderId="0" xfId="0"/>
    <xf numFmtId="0" fontId="0" fillId="0" borderId="0" xfId="0" applyBorder="1"/>
    <xf numFmtId="0" fontId="11" fillId="0" borderId="0" xfId="0" applyFont="1"/>
    <xf numFmtId="0" fontId="0" fillId="5" borderId="1" xfId="0" applyFont="1" applyFill="1" applyBorder="1" applyAlignment="1">
      <alignment horizontal="center" vertical="center" wrapText="1"/>
    </xf>
    <xf numFmtId="0" fontId="0" fillId="0" borderId="1" xfId="0" quotePrefix="1" applyFont="1" applyBorder="1" applyAlignment="1">
      <alignment horizontal="center" vertical="center"/>
    </xf>
    <xf numFmtId="0" fontId="9" fillId="0" borderId="1" xfId="3" applyFont="1" applyFill="1" applyBorder="1" applyAlignment="1">
      <alignment horizontal="left" vertical="center" wrapText="1" indent="1"/>
    </xf>
    <xf numFmtId="0" fontId="0" fillId="0" borderId="0" xfId="0"/>
    <xf numFmtId="0" fontId="0" fillId="0" borderId="0" xfId="0"/>
    <xf numFmtId="0" fontId="0" fillId="7" borderId="9" xfId="0" applyFill="1" applyBorder="1" applyAlignment="1">
      <alignment horizontal="center" vertical="center"/>
    </xf>
    <xf numFmtId="0" fontId="0" fillId="7" borderId="1" xfId="0" applyFont="1" applyFill="1" applyBorder="1" applyAlignment="1">
      <alignment vertical="center" wrapText="1"/>
    </xf>
    <xf numFmtId="0" fontId="9" fillId="0" borderId="1" xfId="0" applyFont="1" applyBorder="1" applyAlignment="1">
      <alignment horizontal="left" vertical="center" wrapText="1"/>
    </xf>
    <xf numFmtId="0" fontId="8" fillId="7" borderId="1" xfId="0" applyFont="1" applyFill="1" applyBorder="1" applyAlignment="1">
      <alignment vertical="center" wrapText="1"/>
    </xf>
    <xf numFmtId="0" fontId="13" fillId="0" borderId="1" xfId="0" applyFont="1" applyBorder="1" applyAlignment="1">
      <alignment horizontal="left" vertical="center" wrapText="1" indent="1"/>
    </xf>
    <xf numFmtId="0" fontId="13" fillId="0" borderId="1" xfId="0" applyFont="1" applyBorder="1" applyAlignment="1">
      <alignment horizontal="left" vertical="center" wrapText="1" indent="2"/>
    </xf>
    <xf numFmtId="0" fontId="13" fillId="0" borderId="1" xfId="0" quotePrefix="1" applyFont="1" applyBorder="1" applyAlignment="1">
      <alignment horizontal="center" vertical="center" wrapText="1"/>
    </xf>
    <xf numFmtId="0" fontId="14" fillId="0" borderId="1" xfId="0" applyFont="1" applyFill="1" applyBorder="1" applyAlignment="1">
      <alignment vertical="center" wrapText="1"/>
    </xf>
    <xf numFmtId="0" fontId="14" fillId="0" borderId="0" xfId="0" applyFont="1" applyBorder="1" applyAlignment="1">
      <alignment vertical="center" wrapText="1"/>
    </xf>
    <xf numFmtId="0" fontId="14" fillId="0" borderId="1" xfId="0" quotePrefix="1" applyFont="1" applyFill="1" applyBorder="1" applyAlignment="1">
      <alignment horizontal="center" vertical="center" wrapText="1"/>
    </xf>
    <xf numFmtId="0" fontId="0" fillId="0" borderId="0" xfId="0" applyFont="1"/>
    <xf numFmtId="0" fontId="14" fillId="0" borderId="1" xfId="0" applyFont="1" applyFill="1" applyBorder="1" applyAlignment="1">
      <alignment horizontal="justify" vertical="center" wrapText="1"/>
    </xf>
    <xf numFmtId="0" fontId="14" fillId="0" borderId="1" xfId="0" quotePrefix="1" applyFont="1" applyBorder="1" applyAlignment="1">
      <alignment horizontal="center" vertical="center" wrapText="1"/>
    </xf>
    <xf numFmtId="0" fontId="16" fillId="0" borderId="0" xfId="0" applyFont="1" applyBorder="1" applyAlignment="1">
      <alignment horizontal="justify" vertical="center" wrapText="1"/>
    </xf>
    <xf numFmtId="0" fontId="15" fillId="0" borderId="0" xfId="0" applyFont="1" applyAlignment="1">
      <alignment horizontal="justify" vertical="center" wrapText="1"/>
    </xf>
    <xf numFmtId="0" fontId="9" fillId="0" borderId="0" xfId="0" applyFont="1"/>
    <xf numFmtId="0" fontId="0" fillId="0" borderId="0" xfId="0"/>
    <xf numFmtId="10" fontId="0" fillId="0" borderId="0" xfId="0" applyNumberFormat="1"/>
    <xf numFmtId="4" fontId="0" fillId="0" borderId="0" xfId="0" applyNumberFormat="1"/>
    <xf numFmtId="4" fontId="0" fillId="7" borderId="9" xfId="0" applyNumberFormat="1" applyFill="1" applyBorder="1" applyAlignment="1">
      <alignment horizontal="center" vertical="center"/>
    </xf>
    <xf numFmtId="4" fontId="0" fillId="7" borderId="1" xfId="0" applyNumberFormat="1" applyFill="1" applyBorder="1" applyAlignment="1">
      <alignment horizontal="center" vertical="center"/>
    </xf>
    <xf numFmtId="4" fontId="0" fillId="7" borderId="1" xfId="0" applyNumberFormat="1" applyFont="1" applyFill="1" applyBorder="1" applyAlignment="1">
      <alignment vertical="center" wrapText="1"/>
    </xf>
    <xf numFmtId="4" fontId="9" fillId="0" borderId="1" xfId="0" applyNumberFormat="1" applyFont="1" applyBorder="1" applyAlignment="1">
      <alignment horizontal="left" vertical="center" wrapText="1"/>
    </xf>
    <xf numFmtId="4" fontId="8" fillId="7" borderId="1" xfId="0" applyNumberFormat="1" applyFont="1" applyFill="1" applyBorder="1" applyAlignment="1">
      <alignment vertical="center" wrapText="1"/>
    </xf>
    <xf numFmtId="4" fontId="17" fillId="0" borderId="1" xfId="0" applyNumberFormat="1" applyFont="1" applyFill="1" applyBorder="1" applyAlignment="1">
      <alignment horizontal="center" vertical="center" wrapText="1"/>
    </xf>
    <xf numFmtId="4" fontId="17" fillId="0" borderId="1" xfId="0" applyNumberFormat="1" applyFont="1" applyBorder="1" applyAlignment="1">
      <alignment horizontal="center" vertical="center" wrapText="1"/>
    </xf>
    <xf numFmtId="4" fontId="9" fillId="0" borderId="1" xfId="0" applyNumberFormat="1" applyFont="1" applyBorder="1" applyAlignment="1">
      <alignment horizontal="center" wrapText="1"/>
    </xf>
    <xf numFmtId="4" fontId="9" fillId="0" borderId="1" xfId="0" applyNumberFormat="1" applyFont="1" applyBorder="1" applyAlignment="1">
      <alignment vertical="center" wrapText="1"/>
    </xf>
    <xf numFmtId="0" fontId="0" fillId="0" borderId="0" xfId="0" applyAlignment="1">
      <alignment horizontal="center"/>
    </xf>
    <xf numFmtId="0" fontId="0" fillId="0" borderId="1" xfId="0" applyFill="1" applyBorder="1"/>
    <xf numFmtId="0" fontId="24" fillId="0" borderId="1" xfId="11" applyBorder="1" applyAlignment="1">
      <alignment horizontal="center"/>
    </xf>
    <xf numFmtId="0" fontId="28" fillId="0" borderId="0" xfId="0" applyFont="1" applyFill="1"/>
    <xf numFmtId="0" fontId="9" fillId="0" borderId="0" xfId="0" applyFont="1" applyFill="1"/>
    <xf numFmtId="0" fontId="31" fillId="0" borderId="14" xfId="0" applyFont="1" applyFill="1" applyBorder="1" applyAlignment="1">
      <alignment vertical="center" wrapText="1"/>
    </xf>
    <xf numFmtId="0" fontId="32" fillId="0" borderId="1" xfId="0" applyFont="1" applyFill="1" applyBorder="1" applyAlignment="1">
      <alignment vertical="center"/>
    </xf>
    <xf numFmtId="0" fontId="32" fillId="0" borderId="1" xfId="0" applyFont="1" applyFill="1" applyBorder="1" applyAlignment="1">
      <alignment horizontal="center" vertical="center"/>
    </xf>
    <xf numFmtId="0" fontId="33" fillId="0" borderId="1" xfId="0" applyFont="1" applyFill="1" applyBorder="1" applyAlignment="1">
      <alignment vertical="center"/>
    </xf>
    <xf numFmtId="0" fontId="33" fillId="0" borderId="1" xfId="0" applyFont="1" applyFill="1" applyBorder="1" applyAlignment="1">
      <alignment horizontal="center" vertical="center"/>
    </xf>
    <xf numFmtId="0" fontId="32" fillId="0" borderId="1" xfId="0" applyFont="1" applyFill="1" applyBorder="1" applyAlignment="1">
      <alignment horizontal="center" vertical="center" wrapText="1"/>
    </xf>
    <xf numFmtId="0" fontId="32" fillId="0" borderId="1" xfId="0" applyFont="1" applyFill="1" applyBorder="1" applyAlignment="1">
      <alignment horizontal="right" vertical="center"/>
    </xf>
    <xf numFmtId="164" fontId="32" fillId="0" borderId="1" xfId="0" applyNumberFormat="1" applyFont="1" applyFill="1" applyBorder="1" applyAlignment="1">
      <alignment horizontal="center" vertical="center"/>
    </xf>
    <xf numFmtId="165" fontId="32" fillId="0" borderId="1" xfId="0" applyNumberFormat="1" applyFont="1" applyFill="1" applyBorder="1" applyAlignment="1">
      <alignment horizontal="center" vertical="center"/>
    </xf>
    <xf numFmtId="166" fontId="32" fillId="0" borderId="1" xfId="0" applyNumberFormat="1" applyFont="1" applyFill="1" applyBorder="1" applyAlignment="1">
      <alignment horizontal="center" vertical="center" wrapText="1"/>
    </xf>
    <xf numFmtId="0" fontId="13" fillId="5" borderId="1" xfId="0" applyFont="1" applyFill="1" applyBorder="1" applyAlignment="1">
      <alignment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wrapText="1"/>
    </xf>
    <xf numFmtId="167" fontId="9" fillId="0" borderId="1" xfId="13" applyNumberFormat="1" applyFont="1" applyBorder="1" applyAlignment="1">
      <alignment horizontal="center" vertical="center"/>
    </xf>
    <xf numFmtId="167" fontId="9" fillId="0" borderId="1" xfId="13" applyNumberFormat="1" applyFont="1" applyBorder="1" applyAlignment="1">
      <alignment vertical="center"/>
    </xf>
    <xf numFmtId="167" fontId="9" fillId="5" borderId="1" xfId="13" quotePrefix="1" applyNumberFormat="1" applyFont="1" applyFill="1" applyBorder="1" applyAlignment="1">
      <alignment vertical="center" wrapText="1"/>
    </xf>
    <xf numFmtId="167" fontId="9" fillId="0" borderId="1" xfId="13" applyNumberFormat="1" applyFont="1" applyBorder="1" applyAlignment="1">
      <alignment vertical="center" wrapText="1"/>
    </xf>
    <xf numFmtId="167" fontId="17" fillId="5" borderId="1" xfId="13" applyNumberFormat="1" applyFont="1" applyFill="1" applyBorder="1" applyAlignment="1">
      <alignment vertical="center" wrapText="1"/>
    </xf>
    <xf numFmtId="167" fontId="9" fillId="9" borderId="1" xfId="13" applyNumberFormat="1" applyFont="1" applyFill="1" applyBorder="1" applyAlignment="1">
      <alignment horizontal="center" vertical="center" wrapText="1"/>
    </xf>
    <xf numFmtId="167" fontId="9" fillId="9" borderId="1" xfId="13" applyNumberFormat="1" applyFont="1" applyFill="1" applyBorder="1" applyAlignment="1">
      <alignment vertical="center" wrapText="1"/>
    </xf>
    <xf numFmtId="167" fontId="9" fillId="5" borderId="1" xfId="13" applyNumberFormat="1" applyFont="1" applyFill="1" applyBorder="1" applyAlignment="1">
      <alignment vertical="center" wrapText="1"/>
    </xf>
    <xf numFmtId="167" fontId="9" fillId="0" borderId="1" xfId="13" applyNumberFormat="1" applyFont="1" applyBorder="1" applyAlignment="1">
      <alignment horizontal="center" vertical="center" wrapText="1"/>
    </xf>
    <xf numFmtId="0" fontId="13" fillId="5" borderId="8" xfId="0" applyFont="1" applyFill="1" applyBorder="1" applyAlignment="1">
      <alignment vertical="center" wrapText="1"/>
    </xf>
    <xf numFmtId="0" fontId="0" fillId="5" borderId="8" xfId="0" applyFill="1" applyBorder="1" applyAlignment="1">
      <alignment horizontal="center" vertical="center" wrapText="1"/>
    </xf>
    <xf numFmtId="0" fontId="23" fillId="0" borderId="0" xfId="0" applyFont="1"/>
    <xf numFmtId="0" fontId="0" fillId="0" borderId="9" xfId="0" applyFill="1" applyBorder="1"/>
    <xf numFmtId="0" fontId="9" fillId="7" borderId="9" xfId="0" applyFont="1" applyFill="1" applyBorder="1" applyAlignment="1">
      <alignment vertical="center" wrapText="1"/>
    </xf>
    <xf numFmtId="0" fontId="9" fillId="0" borderId="9" xfId="0" applyFont="1" applyBorder="1"/>
    <xf numFmtId="0" fontId="30" fillId="7" borderId="9" xfId="0" applyFont="1" applyFill="1" applyBorder="1" applyAlignment="1">
      <alignment vertical="center" wrapText="1"/>
    </xf>
    <xf numFmtId="0" fontId="30" fillId="0" borderId="9" xfId="0" applyFont="1" applyBorder="1" applyAlignment="1">
      <alignment horizontal="justify" vertical="center"/>
    </xf>
    <xf numFmtId="0" fontId="0" fillId="0" borderId="9" xfId="0" applyFont="1" applyBorder="1" applyAlignment="1">
      <alignment vertical="center"/>
    </xf>
    <xf numFmtId="0" fontId="34" fillId="0" borderId="0" xfId="0" applyFont="1"/>
    <xf numFmtId="0" fontId="0" fillId="0" borderId="0" xfId="0" applyFont="1"/>
    <xf numFmtId="0" fontId="0" fillId="5" borderId="1" xfId="0" applyFont="1" applyFill="1" applyBorder="1" applyAlignment="1">
      <alignment horizontal="center" vertical="center" wrapText="1"/>
    </xf>
    <xf numFmtId="0" fontId="0" fillId="0" borderId="0" xfId="0"/>
    <xf numFmtId="0" fontId="9" fillId="0" borderId="1" xfId="0" applyFont="1" applyBorder="1" applyAlignment="1">
      <alignment vertical="center" wrapText="1"/>
    </xf>
    <xf numFmtId="0" fontId="9" fillId="0" borderId="1" xfId="0" applyFont="1" applyBorder="1" applyAlignment="1">
      <alignment horizontal="left" vertical="center" wrapText="1" indent="1"/>
    </xf>
    <xf numFmtId="0" fontId="10" fillId="0" borderId="1" xfId="0" applyFont="1" applyBorder="1" applyAlignment="1">
      <alignment vertical="center" wrapText="1"/>
    </xf>
    <xf numFmtId="0" fontId="35" fillId="0" borderId="0" xfId="0" applyFont="1" applyAlignment="1">
      <alignment horizontal="center" wrapText="1"/>
    </xf>
    <xf numFmtId="0" fontId="10" fillId="0" borderId="1" xfId="0" applyFont="1" applyBorder="1" applyAlignment="1">
      <alignment horizontal="center" vertical="center" wrapText="1"/>
    </xf>
    <xf numFmtId="0" fontId="9" fillId="0" borderId="1" xfId="0" applyFont="1" applyFill="1" applyBorder="1" applyAlignment="1">
      <alignment horizontal="left" vertical="center" wrapText="1" indent="1"/>
    </xf>
    <xf numFmtId="0" fontId="9" fillId="0" borderId="1" xfId="0" applyFont="1" applyBorder="1" applyAlignment="1">
      <alignment horizontal="center" vertical="center" wrapText="1"/>
    </xf>
    <xf numFmtId="0" fontId="13" fillId="0" borderId="1" xfId="0" applyFont="1" applyBorder="1" applyAlignment="1">
      <alignment horizontal="center" vertical="center" wrapText="1"/>
    </xf>
    <xf numFmtId="14" fontId="13" fillId="0" borderId="1" xfId="0" applyNumberFormat="1" applyFont="1" applyBorder="1" applyAlignment="1">
      <alignment horizontal="center" vertical="center" wrapText="1"/>
    </xf>
    <xf numFmtId="0" fontId="0" fillId="0" borderId="0" xfId="0"/>
    <xf numFmtId="43" fontId="9" fillId="0" borderId="1" xfId="13" applyFont="1" applyBorder="1" applyAlignment="1">
      <alignment horizontal="center" vertical="center" wrapText="1"/>
    </xf>
    <xf numFmtId="43" fontId="9" fillId="0" borderId="1" xfId="13" applyFont="1" applyFill="1" applyBorder="1" applyAlignment="1">
      <alignment horizontal="center" vertical="center" wrapText="1"/>
    </xf>
    <xf numFmtId="0" fontId="30" fillId="2" borderId="0" xfId="8" applyFont="1" applyFill="1"/>
    <xf numFmtId="0" fontId="1" fillId="0" borderId="0" xfId="0" applyFont="1"/>
    <xf numFmtId="14" fontId="36" fillId="7" borderId="16" xfId="16" quotePrefix="1" applyNumberFormat="1" applyFont="1" applyFill="1" applyBorder="1" applyAlignment="1"/>
    <xf numFmtId="0" fontId="30" fillId="2" borderId="16" xfId="8" applyFont="1" applyFill="1" applyBorder="1"/>
    <xf numFmtId="0" fontId="37" fillId="0" borderId="0" xfId="0" applyFont="1"/>
    <xf numFmtId="0" fontId="37" fillId="7" borderId="0" xfId="0" applyFont="1" applyFill="1"/>
    <xf numFmtId="10" fontId="30" fillId="2" borderId="0" xfId="8" applyNumberFormat="1" applyFont="1" applyFill="1"/>
    <xf numFmtId="0" fontId="30" fillId="7" borderId="0" xfId="8" applyFont="1" applyFill="1"/>
    <xf numFmtId="10" fontId="30" fillId="0" borderId="0" xfId="8" applyNumberFormat="1" applyFont="1"/>
    <xf numFmtId="170" fontId="30" fillId="2" borderId="0" xfId="13" applyNumberFormat="1" applyFont="1" applyFill="1"/>
    <xf numFmtId="3" fontId="30" fillId="0" borderId="0" xfId="16" applyNumberFormat="1" applyFont="1" applyFill="1"/>
    <xf numFmtId="0" fontId="1" fillId="7" borderId="0" xfId="0" applyFont="1" applyFill="1"/>
    <xf numFmtId="14" fontId="36" fillId="2" borderId="16" xfId="16" quotePrefix="1" applyNumberFormat="1" applyFont="1" applyFill="1" applyBorder="1" applyAlignment="1">
      <alignment horizontal="right"/>
    </xf>
    <xf numFmtId="14" fontId="36" fillId="2" borderId="0" xfId="16" quotePrefix="1" applyNumberFormat="1" applyFont="1" applyFill="1" applyBorder="1" applyAlignment="1"/>
    <xf numFmtId="3" fontId="36" fillId="2" borderId="10" xfId="8" applyNumberFormat="1" applyFont="1" applyFill="1" applyBorder="1"/>
    <xf numFmtId="3" fontId="30" fillId="2" borderId="0" xfId="16" applyNumberFormat="1" applyFont="1" applyFill="1"/>
    <xf numFmtId="3" fontId="30" fillId="2" borderId="0" xfId="8" applyNumberFormat="1" applyFont="1" applyFill="1"/>
    <xf numFmtId="3" fontId="36" fillId="2" borderId="0" xfId="8" applyNumberFormat="1" applyFont="1" applyFill="1"/>
    <xf numFmtId="3" fontId="30" fillId="2" borderId="0" xfId="16" applyNumberFormat="1" applyFont="1" applyFill="1" applyBorder="1"/>
    <xf numFmtId="3" fontId="36" fillId="2" borderId="10" xfId="16" applyNumberFormat="1" applyFont="1" applyFill="1" applyBorder="1"/>
    <xf numFmtId="3" fontId="36" fillId="2" borderId="0" xfId="16" applyNumberFormat="1" applyFont="1" applyFill="1" applyBorder="1"/>
    <xf numFmtId="168" fontId="30" fillId="2" borderId="0" xfId="8" applyNumberFormat="1" applyFont="1" applyFill="1"/>
    <xf numFmtId="0" fontId="30" fillId="2" borderId="0" xfId="0" applyFont="1" applyFill="1"/>
    <xf numFmtId="0" fontId="36" fillId="2" borderId="0" xfId="8" applyFont="1" applyFill="1" applyAlignment="1">
      <alignment horizontal="center" vertical="center"/>
    </xf>
    <xf numFmtId="0" fontId="36" fillId="0" borderId="0" xfId="8" applyFont="1"/>
    <xf numFmtId="0" fontId="9" fillId="5" borderId="1" xfId="0" applyFont="1" applyFill="1" applyBorder="1" applyAlignment="1">
      <alignment horizontal="center" vertical="center" wrapText="1"/>
    </xf>
    <xf numFmtId="0" fontId="0" fillId="5" borderId="6" xfId="0" applyFont="1" applyFill="1" applyBorder="1" applyAlignment="1">
      <alignment horizontal="center" vertical="center" wrapText="1"/>
    </xf>
    <xf numFmtId="0" fontId="0" fillId="0" borderId="1" xfId="0" quotePrefix="1" applyFont="1" applyBorder="1" applyAlignment="1">
      <alignment horizontal="center"/>
    </xf>
    <xf numFmtId="0" fontId="9" fillId="2" borderId="1" xfId="3" applyFont="1" applyFill="1" applyBorder="1" applyAlignment="1">
      <alignment horizontal="center" vertical="center" wrapText="1"/>
    </xf>
    <xf numFmtId="0" fontId="0" fillId="0" borderId="1" xfId="0" applyFont="1" applyBorder="1" applyAlignment="1">
      <alignment horizontal="center" vertical="center"/>
    </xf>
    <xf numFmtId="43" fontId="0" fillId="0" borderId="9" xfId="13" applyFont="1" applyFill="1" applyBorder="1" applyAlignment="1">
      <alignment horizontal="center" vertical="center" wrapText="1"/>
    </xf>
    <xf numFmtId="3" fontId="0" fillId="7" borderId="9" xfId="0" applyNumberFormat="1" applyFill="1" applyBorder="1" applyAlignment="1">
      <alignment horizontal="right" vertical="center" wrapText="1"/>
    </xf>
    <xf numFmtId="43" fontId="0" fillId="7" borderId="9" xfId="13" applyFont="1" applyFill="1" applyBorder="1" applyAlignment="1">
      <alignment horizontal="right" vertical="center" wrapText="1"/>
    </xf>
    <xf numFmtId="3" fontId="0" fillId="0" borderId="9" xfId="0" applyNumberFormat="1" applyFill="1" applyBorder="1" applyAlignment="1">
      <alignment horizontal="right" vertical="center" wrapText="1"/>
    </xf>
    <xf numFmtId="168" fontId="0" fillId="7" borderId="9" xfId="0" applyNumberFormat="1" applyFill="1" applyBorder="1" applyAlignment="1">
      <alignment horizontal="right" vertical="center" wrapText="1"/>
    </xf>
    <xf numFmtId="167" fontId="0" fillId="0" borderId="9" xfId="13" applyNumberFormat="1" applyFont="1" applyFill="1" applyBorder="1" applyAlignment="1">
      <alignment horizontal="right" vertical="center" wrapText="1"/>
    </xf>
    <xf numFmtId="43" fontId="9" fillId="7" borderId="9" xfId="13" applyFont="1" applyFill="1" applyBorder="1" applyAlignment="1">
      <alignment horizontal="right" vertical="center" wrapText="1"/>
    </xf>
    <xf numFmtId="3" fontId="0" fillId="7" borderId="9" xfId="13" applyNumberFormat="1" applyFont="1" applyFill="1" applyBorder="1" applyAlignment="1">
      <alignment horizontal="right" vertical="center" wrapText="1"/>
    </xf>
    <xf numFmtId="3" fontId="20" fillId="0" borderId="1" xfId="7" applyFont="1" applyFill="1" applyBorder="1" applyAlignment="1">
      <alignment horizontal="right" vertical="center"/>
      <protection locked="0"/>
    </xf>
    <xf numFmtId="168" fontId="20" fillId="0" borderId="1" xfId="7" applyNumberFormat="1" applyFont="1" applyFill="1" applyBorder="1" applyAlignment="1">
      <alignment horizontal="right" vertical="center" wrapText="1"/>
      <protection locked="0"/>
    </xf>
    <xf numFmtId="3" fontId="20" fillId="0" borderId="1" xfId="7" applyFont="1" applyFill="1" applyBorder="1" applyAlignment="1">
      <alignment horizontal="right" vertical="center" wrapText="1"/>
      <protection locked="0"/>
    </xf>
    <xf numFmtId="167" fontId="9" fillId="0" borderId="1" xfId="13" applyNumberFormat="1" applyFont="1" applyFill="1" applyBorder="1" applyAlignment="1" applyProtection="1">
      <alignment horizontal="right" vertical="center" wrapText="1"/>
      <protection locked="0"/>
    </xf>
    <xf numFmtId="43" fontId="9" fillId="0" borderId="1" xfId="13" applyFont="1" applyFill="1" applyBorder="1" applyAlignment="1" applyProtection="1">
      <alignment horizontal="right" vertical="center" wrapText="1"/>
      <protection locked="0"/>
    </xf>
    <xf numFmtId="171" fontId="9" fillId="0" borderId="1" xfId="13" quotePrefix="1" applyNumberFormat="1" applyFont="1" applyFill="1" applyBorder="1" applyAlignment="1" applyProtection="1">
      <alignment horizontal="right" vertical="center" wrapText="1"/>
      <protection locked="0"/>
    </xf>
    <xf numFmtId="3" fontId="9" fillId="0" borderId="1" xfId="7" applyFont="1" applyFill="1" applyBorder="1" applyAlignment="1">
      <alignment horizontal="right" vertical="center" wrapText="1"/>
      <protection locked="0"/>
    </xf>
    <xf numFmtId="3" fontId="9" fillId="0" borderId="1" xfId="7" quotePrefix="1" applyFont="1" applyFill="1" applyBorder="1" applyAlignment="1">
      <alignment horizontal="right" vertical="center" wrapText="1"/>
      <protection locked="0"/>
    </xf>
    <xf numFmtId="10" fontId="9" fillId="0" borderId="1" xfId="7" applyNumberFormat="1" applyFont="1" applyFill="1" applyBorder="1" applyAlignment="1">
      <alignment horizontal="right" vertical="center" wrapText="1"/>
      <protection locked="0"/>
    </xf>
    <xf numFmtId="0" fontId="0" fillId="0" borderId="0" xfId="0" applyAlignment="1">
      <alignment horizontal="right"/>
    </xf>
    <xf numFmtId="170" fontId="9" fillId="5" borderId="0" xfId="13" applyNumberFormat="1" applyFont="1" applyFill="1" applyBorder="1" applyAlignment="1" applyProtection="1"/>
    <xf numFmtId="0" fontId="9" fillId="5" borderId="0" xfId="0" applyFont="1" applyFill="1"/>
    <xf numFmtId="14" fontId="10" fillId="5" borderId="16" xfId="0" applyNumberFormat="1" applyFont="1" applyFill="1" applyBorder="1" applyAlignment="1">
      <alignment horizontal="center"/>
    </xf>
    <xf numFmtId="0" fontId="9" fillId="5" borderId="16" xfId="0" applyFont="1" applyFill="1" applyBorder="1"/>
    <xf numFmtId="168" fontId="9" fillId="5" borderId="0" xfId="0" applyNumberFormat="1" applyFont="1" applyFill="1"/>
    <xf numFmtId="3" fontId="9" fillId="5" borderId="0" xfId="0" applyNumberFormat="1" applyFont="1" applyFill="1"/>
    <xf numFmtId="3" fontId="10" fillId="5" borderId="10" xfId="0" applyNumberFormat="1" applyFont="1" applyFill="1" applyBorder="1"/>
    <xf numFmtId="168" fontId="10" fillId="5" borderId="10" xfId="0" applyNumberFormat="1" applyFont="1" applyFill="1" applyBorder="1"/>
    <xf numFmtId="14" fontId="10" fillId="5" borderId="16" xfId="0" applyNumberFormat="1" applyFont="1" applyFill="1" applyBorder="1" applyAlignment="1">
      <alignment horizontal="right"/>
    </xf>
    <xf numFmtId="0" fontId="2" fillId="7" borderId="0" xfId="0" applyFont="1" applyFill="1"/>
    <xf numFmtId="172" fontId="10" fillId="7" borderId="14" xfId="0" applyNumberFormat="1" applyFont="1" applyFill="1" applyBorder="1"/>
    <xf numFmtId="3" fontId="9" fillId="7" borderId="0" xfId="0" applyNumberFormat="1" applyFont="1" applyFill="1"/>
    <xf numFmtId="0" fontId="9" fillId="7" borderId="0" xfId="0" applyFont="1" applyFill="1" applyAlignment="1">
      <alignment wrapText="1"/>
    </xf>
    <xf numFmtId="1" fontId="9" fillId="7" borderId="0" xfId="0" applyNumberFormat="1" applyFont="1" applyFill="1" applyAlignment="1">
      <alignment wrapText="1"/>
    </xf>
    <xf numFmtId="3" fontId="10" fillId="7" borderId="10" xfId="0" applyNumberFormat="1" applyFont="1" applyFill="1" applyBorder="1"/>
    <xf numFmtId="0" fontId="10" fillId="7" borderId="10" xfId="0" applyFont="1" applyFill="1" applyBorder="1" applyAlignment="1">
      <alignment wrapText="1"/>
    </xf>
    <xf numFmtId="0" fontId="9" fillId="7" borderId="0" xfId="0" applyFont="1" applyFill="1" applyAlignment="1">
      <alignment horizontal="right" wrapText="1"/>
    </xf>
    <xf numFmtId="1" fontId="9" fillId="7" borderId="0" xfId="0" applyNumberFormat="1" applyFont="1" applyFill="1" applyAlignment="1">
      <alignment horizontal="right" wrapText="1"/>
    </xf>
    <xf numFmtId="41" fontId="13" fillId="0" borderId="1" xfId="13" applyNumberFormat="1" applyFont="1" applyBorder="1" applyAlignment="1">
      <alignment horizontal="right" vertical="center" wrapText="1"/>
    </xf>
    <xf numFmtId="0" fontId="39" fillId="10" borderId="16" xfId="0" applyFont="1" applyFill="1" applyBorder="1"/>
    <xf numFmtId="14" fontId="39" fillId="10" borderId="16" xfId="0" applyNumberFormat="1" applyFont="1" applyFill="1" applyBorder="1"/>
    <xf numFmtId="0" fontId="38" fillId="10" borderId="0" xfId="0" applyFont="1" applyFill="1"/>
    <xf numFmtId="3" fontId="38" fillId="10" borderId="0" xfId="13" applyNumberFormat="1" applyFont="1" applyFill="1" applyBorder="1"/>
    <xf numFmtId="0" fontId="39" fillId="10" borderId="10" xfId="0" applyFont="1" applyFill="1" applyBorder="1"/>
    <xf numFmtId="3" fontId="39" fillId="10" borderId="10" xfId="13" applyNumberFormat="1" applyFont="1" applyFill="1" applyBorder="1"/>
    <xf numFmtId="0" fontId="39" fillId="10" borderId="14" xfId="0" applyFont="1" applyFill="1" applyBorder="1"/>
    <xf numFmtId="3" fontId="39" fillId="10" borderId="14" xfId="13" applyNumberFormat="1" applyFont="1" applyFill="1" applyBorder="1"/>
    <xf numFmtId="10" fontId="39" fillId="10" borderId="14" xfId="14" applyNumberFormat="1" applyFont="1" applyFill="1" applyBorder="1"/>
    <xf numFmtId="0" fontId="10" fillId="5" borderId="16" xfId="0" applyFont="1" applyFill="1" applyBorder="1"/>
    <xf numFmtId="3" fontId="9" fillId="5" borderId="16" xfId="0" applyNumberFormat="1" applyFont="1" applyFill="1" applyBorder="1"/>
    <xf numFmtId="0" fontId="10" fillId="7" borderId="10" xfId="0" applyFont="1" applyFill="1" applyBorder="1"/>
    <xf numFmtId="3" fontId="10" fillId="5" borderId="0" xfId="0" applyNumberFormat="1" applyFont="1" applyFill="1" applyBorder="1"/>
    <xf numFmtId="3" fontId="10" fillId="5" borderId="0" xfId="0" applyNumberFormat="1" applyFont="1" applyFill="1"/>
    <xf numFmtId="170" fontId="9" fillId="5" borderId="0" xfId="13" applyNumberFormat="1" applyFont="1" applyFill="1" applyBorder="1" applyAlignment="1" applyProtection="1">
      <alignment horizontal="right"/>
    </xf>
    <xf numFmtId="3" fontId="10" fillId="5" borderId="14" xfId="0" applyNumberFormat="1" applyFont="1" applyFill="1" applyBorder="1"/>
    <xf numFmtId="3" fontId="9" fillId="5" borderId="0" xfId="0" applyNumberFormat="1" applyFont="1" applyFill="1" applyBorder="1"/>
    <xf numFmtId="0" fontId="0" fillId="7" borderId="0" xfId="0" applyFont="1" applyFill="1"/>
    <xf numFmtId="14" fontId="10" fillId="7" borderId="16" xfId="0" applyNumberFormat="1" applyFont="1" applyFill="1" applyBorder="1"/>
    <xf numFmtId="14" fontId="10" fillId="7" borderId="16" xfId="0" applyNumberFormat="1" applyFont="1" applyFill="1" applyBorder="1" applyAlignment="1">
      <alignment horizontal="right"/>
    </xf>
    <xf numFmtId="170" fontId="10" fillId="7" borderId="10" xfId="13" applyNumberFormat="1" applyFont="1" applyFill="1" applyBorder="1"/>
    <xf numFmtId="0" fontId="10" fillId="7" borderId="10" xfId="0" applyFont="1" applyFill="1" applyBorder="1" applyAlignment="1">
      <alignment horizontal="right"/>
    </xf>
    <xf numFmtId="170" fontId="9" fillId="7" borderId="14" xfId="13" applyNumberFormat="1" applyFont="1" applyFill="1" applyBorder="1"/>
    <xf numFmtId="0" fontId="9" fillId="7" borderId="14" xfId="0" applyFont="1" applyFill="1" applyBorder="1"/>
    <xf numFmtId="0" fontId="9" fillId="7" borderId="14" xfId="0" applyFont="1" applyFill="1" applyBorder="1" applyAlignment="1">
      <alignment horizontal="right"/>
    </xf>
    <xf numFmtId="170" fontId="9" fillId="7" borderId="14" xfId="13" applyNumberFormat="1" applyFont="1" applyFill="1" applyBorder="1" applyAlignment="1">
      <alignment horizontal="right"/>
    </xf>
    <xf numFmtId="170" fontId="10" fillId="7" borderId="14" xfId="13" applyNumberFormat="1" applyFont="1" applyFill="1" applyBorder="1"/>
    <xf numFmtId="0" fontId="10" fillId="7" borderId="14" xfId="0" applyFont="1" applyFill="1" applyBorder="1"/>
    <xf numFmtId="0" fontId="10" fillId="7" borderId="14" xfId="0" applyFont="1" applyFill="1" applyBorder="1" applyAlignment="1">
      <alignment horizontal="right"/>
    </xf>
    <xf numFmtId="168" fontId="9" fillId="7" borderId="0" xfId="14" applyNumberFormat="1" applyFont="1" applyFill="1"/>
    <xf numFmtId="168" fontId="9" fillId="7" borderId="0" xfId="0" applyNumberFormat="1" applyFont="1" applyFill="1"/>
    <xf numFmtId="168" fontId="9" fillId="7" borderId="0" xfId="0" applyNumberFormat="1" applyFont="1" applyFill="1" applyAlignment="1">
      <alignment horizontal="right"/>
    </xf>
    <xf numFmtId="14" fontId="10" fillId="7" borderId="16" xfId="0" quotePrefix="1" applyNumberFormat="1" applyFont="1" applyFill="1" applyBorder="1" applyAlignment="1">
      <alignment horizontal="right"/>
    </xf>
    <xf numFmtId="10" fontId="10" fillId="7" borderId="14" xfId="14" applyNumberFormat="1" applyFont="1" applyFill="1" applyBorder="1"/>
    <xf numFmtId="168" fontId="10" fillId="7" borderId="14" xfId="14" applyNumberFormat="1" applyFont="1" applyFill="1" applyBorder="1"/>
    <xf numFmtId="168" fontId="10" fillId="7" borderId="14" xfId="0" applyNumberFormat="1" applyFont="1" applyFill="1" applyBorder="1"/>
    <xf numFmtId="168" fontId="10" fillId="7" borderId="14" xfId="0" applyNumberFormat="1" applyFont="1" applyFill="1" applyBorder="1" applyAlignment="1">
      <alignment horizontal="right"/>
    </xf>
    <xf numFmtId="0" fontId="9" fillId="7" borderId="0" xfId="0" applyFont="1" applyFill="1" applyAlignment="1">
      <alignment horizontal="center"/>
    </xf>
    <xf numFmtId="0" fontId="10" fillId="7" borderId="0" xfId="0" applyFont="1" applyFill="1" applyAlignment="1">
      <alignment horizontal="center"/>
    </xf>
    <xf numFmtId="167" fontId="9" fillId="0" borderId="6" xfId="13" applyNumberFormat="1" applyFont="1" applyBorder="1" applyAlignment="1">
      <alignment horizontal="right" vertical="center" wrapText="1"/>
    </xf>
    <xf numFmtId="3" fontId="9" fillId="0" borderId="1" xfId="0" applyNumberFormat="1" applyFont="1" applyBorder="1" applyAlignment="1">
      <alignment horizontal="right" vertical="center" wrapText="1"/>
    </xf>
    <xf numFmtId="3" fontId="9" fillId="0" borderId="1" xfId="0" applyNumberFormat="1" applyFont="1" applyFill="1" applyBorder="1" applyAlignment="1">
      <alignment horizontal="right" vertical="center" wrapText="1"/>
    </xf>
    <xf numFmtId="43" fontId="9" fillId="7" borderId="1" xfId="13" applyFont="1" applyFill="1" applyBorder="1" applyAlignment="1">
      <alignment horizontal="center" vertical="center" wrapText="1"/>
    </xf>
    <xf numFmtId="43" fontId="9" fillId="7" borderId="1" xfId="13" applyFont="1" applyFill="1" applyBorder="1" applyAlignment="1">
      <alignment horizontal="center" wrapText="1"/>
    </xf>
    <xf numFmtId="3" fontId="9" fillId="7" borderId="1" xfId="0" applyNumberFormat="1" applyFont="1" applyFill="1" applyBorder="1" applyAlignment="1">
      <alignment horizontal="right" vertical="center" wrapText="1"/>
    </xf>
    <xf numFmtId="43" fontId="9" fillId="0" borderId="1" xfId="13" applyFont="1" applyBorder="1" applyAlignment="1">
      <alignment horizontal="center" wrapText="1"/>
    </xf>
    <xf numFmtId="10" fontId="9" fillId="0" borderId="1" xfId="0" applyNumberFormat="1" applyFont="1" applyBorder="1" applyAlignment="1">
      <alignment horizontal="right" vertical="center" wrapText="1"/>
    </xf>
    <xf numFmtId="10" fontId="9" fillId="0" borderId="1" xfId="0" applyNumberFormat="1" applyFont="1" applyFill="1" applyBorder="1" applyAlignment="1">
      <alignment horizontal="right" vertical="center" wrapText="1"/>
    </xf>
    <xf numFmtId="43" fontId="17" fillId="7" borderId="1" xfId="13" applyFont="1" applyFill="1" applyBorder="1" applyAlignment="1">
      <alignment horizontal="center" vertical="center" wrapText="1"/>
    </xf>
    <xf numFmtId="167" fontId="9" fillId="0" borderId="1" xfId="13" applyNumberFormat="1" applyFont="1" applyFill="1" applyBorder="1" applyAlignment="1">
      <alignment horizontal="right" vertical="center" wrapText="1"/>
    </xf>
    <xf numFmtId="174" fontId="9" fillId="0" borderId="1" xfId="13" applyNumberFormat="1" applyFont="1" applyFill="1" applyBorder="1" applyAlignment="1">
      <alignment horizontal="right" vertical="center" wrapText="1"/>
    </xf>
    <xf numFmtId="1" fontId="9" fillId="0" borderId="1" xfId="0" applyNumberFormat="1" applyFont="1" applyFill="1" applyBorder="1" applyAlignment="1">
      <alignment horizontal="right" vertical="center" wrapText="1"/>
    </xf>
    <xf numFmtId="175" fontId="9" fillId="0" borderId="1" xfId="0" applyNumberFormat="1" applyFont="1" applyFill="1" applyBorder="1" applyAlignment="1">
      <alignment horizontal="center" vertical="center" wrapText="1"/>
    </xf>
    <xf numFmtId="43" fontId="22" fillId="0" borderId="1" xfId="13" applyFont="1" applyFill="1" applyBorder="1" applyAlignment="1">
      <alignment horizontal="center" vertical="center" wrapText="1"/>
    </xf>
    <xf numFmtId="43" fontId="9" fillId="0" borderId="1" xfId="0" applyNumberFormat="1" applyFont="1" applyFill="1" applyBorder="1" applyAlignment="1">
      <alignment horizontal="center" vertical="center" wrapText="1"/>
    </xf>
    <xf numFmtId="176" fontId="9" fillId="0" borderId="1" xfId="13" applyNumberFormat="1" applyFont="1" applyFill="1" applyBorder="1" applyAlignment="1">
      <alignment horizontal="center" vertical="center" wrapText="1"/>
    </xf>
    <xf numFmtId="10" fontId="9" fillId="7" borderId="1" xfId="0" applyNumberFormat="1" applyFont="1" applyFill="1" applyBorder="1" applyAlignment="1">
      <alignment horizontal="right" vertical="center" wrapText="1"/>
    </xf>
    <xf numFmtId="43" fontId="9" fillId="7" borderId="1" xfId="13" applyFont="1" applyFill="1" applyBorder="1" applyAlignment="1">
      <alignment vertical="center" wrapText="1"/>
    </xf>
    <xf numFmtId="0" fontId="10" fillId="5" borderId="0" xfId="0" applyFont="1" applyFill="1" applyBorder="1"/>
    <xf numFmtId="0" fontId="9" fillId="7" borderId="0" xfId="0" applyFont="1" applyFill="1"/>
    <xf numFmtId="0" fontId="10" fillId="7" borderId="16" xfId="0" applyFont="1" applyFill="1" applyBorder="1"/>
    <xf numFmtId="0" fontId="10" fillId="7" borderId="16" xfId="0" applyFont="1" applyFill="1" applyBorder="1" applyAlignment="1">
      <alignment horizontal="right"/>
    </xf>
    <xf numFmtId="1" fontId="9" fillId="7" borderId="0" xfId="0" applyNumberFormat="1" applyFont="1" applyFill="1"/>
    <xf numFmtId="14" fontId="10" fillId="7" borderId="0" xfId="0" applyNumberFormat="1" applyFont="1" applyFill="1"/>
    <xf numFmtId="0" fontId="10" fillId="7" borderId="0" xfId="0" applyFont="1" applyFill="1" applyAlignment="1">
      <alignment horizontal="right"/>
    </xf>
    <xf numFmtId="0" fontId="9" fillId="7" borderId="0" xfId="0" quotePrefix="1" applyFont="1" applyFill="1"/>
    <xf numFmtId="1" fontId="10" fillId="7" borderId="10" xfId="0" applyNumberFormat="1" applyFont="1" applyFill="1" applyBorder="1" applyAlignment="1">
      <alignment horizontal="right"/>
    </xf>
    <xf numFmtId="14" fontId="10" fillId="7" borderId="10" xfId="0" applyNumberFormat="1" applyFont="1" applyFill="1" applyBorder="1"/>
    <xf numFmtId="0" fontId="10" fillId="7" borderId="10" xfId="0" quotePrefix="1" applyFont="1" applyFill="1" applyBorder="1"/>
    <xf numFmtId="1" fontId="0" fillId="7" borderId="0" xfId="0" applyNumberFormat="1" applyFont="1" applyFill="1"/>
    <xf numFmtId="14" fontId="10" fillId="7" borderId="16" xfId="13" quotePrefix="1" applyNumberFormat="1" applyFont="1" applyFill="1" applyBorder="1" applyAlignment="1">
      <alignment horizontal="right"/>
    </xf>
    <xf numFmtId="14" fontId="2" fillId="7" borderId="0" xfId="0" applyNumberFormat="1" applyFont="1" applyFill="1"/>
    <xf numFmtId="14" fontId="2" fillId="7" borderId="0" xfId="0" applyNumberFormat="1" applyFont="1" applyFill="1" applyAlignment="1">
      <alignment horizontal="left"/>
    </xf>
    <xf numFmtId="14" fontId="0" fillId="7" borderId="0" xfId="0" applyNumberFormat="1" applyFont="1" applyFill="1" applyAlignment="1">
      <alignment horizontal="left" wrapText="1"/>
    </xf>
    <xf numFmtId="0" fontId="0" fillId="7" borderId="14" xfId="0" applyFont="1" applyFill="1" applyBorder="1" applyAlignment="1">
      <alignment horizontal="left" wrapText="1"/>
    </xf>
    <xf numFmtId="0" fontId="0" fillId="7" borderId="14" xfId="0" applyFont="1" applyFill="1" applyBorder="1" applyAlignment="1">
      <alignment wrapText="1"/>
    </xf>
    <xf numFmtId="0" fontId="2" fillId="7" borderId="14" xfId="0" applyFont="1" applyFill="1" applyBorder="1"/>
    <xf numFmtId="1" fontId="2" fillId="7" borderId="0" xfId="13" applyNumberFormat="1" applyFont="1" applyFill="1" applyBorder="1" applyAlignment="1">
      <alignment wrapText="1"/>
    </xf>
    <xf numFmtId="1" fontId="0" fillId="7" borderId="0" xfId="0" applyNumberFormat="1" applyFont="1" applyFill="1" applyAlignment="1">
      <alignment wrapText="1"/>
    </xf>
    <xf numFmtId="1" fontId="0" fillId="6" borderId="0" xfId="0" applyNumberFormat="1" applyFont="1" applyFill="1"/>
    <xf numFmtId="1" fontId="9" fillId="6" borderId="0" xfId="0" applyNumberFormat="1" applyFont="1" applyFill="1"/>
    <xf numFmtId="0" fontId="0" fillId="6" borderId="0" xfId="0" applyFont="1" applyFill="1"/>
    <xf numFmtId="1" fontId="9" fillId="0" borderId="0" xfId="0" applyNumberFormat="1" applyFont="1"/>
    <xf numFmtId="0" fontId="0" fillId="7" borderId="0" xfId="0" applyFont="1" applyFill="1" applyAlignment="1">
      <alignment wrapText="1"/>
    </xf>
    <xf numFmtId="1" fontId="10" fillId="7" borderId="10" xfId="13" applyNumberFormat="1" applyFont="1" applyFill="1" applyBorder="1"/>
    <xf numFmtId="1" fontId="10" fillId="0" borderId="10" xfId="13" applyNumberFormat="1" applyFont="1" applyFill="1" applyBorder="1"/>
    <xf numFmtId="0" fontId="2" fillId="7" borderId="10" xfId="0" applyFont="1" applyFill="1" applyBorder="1"/>
    <xf numFmtId="1" fontId="10" fillId="7" borderId="0" xfId="13" applyNumberFormat="1" applyFont="1" applyFill="1" applyBorder="1"/>
    <xf numFmtId="0" fontId="10" fillId="7" borderId="0" xfId="0" applyFont="1" applyFill="1"/>
    <xf numFmtId="14" fontId="10" fillId="7" borderId="16" xfId="0" applyNumberFormat="1" applyFont="1" applyFill="1" applyBorder="1" applyAlignment="1">
      <alignment horizontal="center"/>
    </xf>
    <xf numFmtId="0" fontId="9" fillId="7" borderId="16" xfId="0" applyFont="1" applyFill="1" applyBorder="1"/>
    <xf numFmtId="14" fontId="10" fillId="0" borderId="16" xfId="0" applyNumberFormat="1" applyFont="1" applyBorder="1" applyAlignment="1">
      <alignment horizontal="center"/>
    </xf>
    <xf numFmtId="3" fontId="9" fillId="7" borderId="17" xfId="0" applyNumberFormat="1" applyFont="1" applyFill="1" applyBorder="1"/>
    <xf numFmtId="3" fontId="17" fillId="7" borderId="0" xfId="0" applyNumberFormat="1" applyFont="1" applyFill="1"/>
    <xf numFmtId="167" fontId="9" fillId="7" borderId="1" xfId="13" applyNumberFormat="1" applyFont="1" applyFill="1" applyBorder="1" applyAlignment="1">
      <alignment horizontal="center" vertical="center" wrapText="1"/>
    </xf>
    <xf numFmtId="0" fontId="9" fillId="7" borderId="1" xfId="0" applyFont="1" applyFill="1" applyBorder="1" applyAlignment="1">
      <alignment horizontal="center" vertical="center" wrapText="1"/>
    </xf>
    <xf numFmtId="0" fontId="9" fillId="7" borderId="1" xfId="0" applyFont="1" applyFill="1" applyBorder="1" applyAlignment="1">
      <alignment horizontal="left" vertical="center" wrapText="1"/>
    </xf>
    <xf numFmtId="0" fontId="24" fillId="7" borderId="1" xfId="11" applyFill="1" applyBorder="1" applyAlignment="1">
      <alignment horizontal="center"/>
    </xf>
    <xf numFmtId="0" fontId="24" fillId="0" borderId="8" xfId="11" applyBorder="1" applyAlignment="1">
      <alignment horizontal="center"/>
    </xf>
    <xf numFmtId="0" fontId="0" fillId="0" borderId="12" xfId="0" applyBorder="1"/>
    <xf numFmtId="0" fontId="25" fillId="8" borderId="0" xfId="0" applyFont="1" applyFill="1" applyBorder="1" applyAlignment="1">
      <alignment horizontal="center" vertical="center" wrapText="1"/>
    </xf>
    <xf numFmtId="0" fontId="25" fillId="8" borderId="18" xfId="0" applyFont="1" applyFill="1" applyBorder="1" applyAlignment="1">
      <alignment vertical="center"/>
    </xf>
    <xf numFmtId="0" fontId="0" fillId="7" borderId="0" xfId="0" applyFill="1" applyBorder="1" applyAlignment="1">
      <alignment horizontal="center"/>
    </xf>
    <xf numFmtId="0" fontId="0" fillId="7" borderId="0" xfId="0" applyFill="1" applyBorder="1"/>
    <xf numFmtId="0" fontId="25" fillId="8" borderId="19" xfId="0" applyFont="1" applyFill="1" applyBorder="1" applyAlignment="1">
      <alignment horizontal="center" vertical="center" wrapText="1"/>
    </xf>
    <xf numFmtId="0" fontId="27" fillId="0" borderId="1" xfId="0" applyFont="1" applyBorder="1" applyAlignment="1">
      <alignment horizontal="center" vertical="center" wrapText="1"/>
    </xf>
    <xf numFmtId="0" fontId="24" fillId="0" borderId="1" xfId="11" applyFill="1" applyBorder="1" applyAlignment="1">
      <alignment horizontal="center"/>
    </xf>
    <xf numFmtId="167" fontId="9" fillId="5" borderId="1" xfId="13" applyNumberFormat="1" applyFont="1" applyFill="1" applyBorder="1" applyAlignment="1">
      <alignment horizontal="center" vertical="center" wrapText="1"/>
    </xf>
    <xf numFmtId="0" fontId="13" fillId="0" borderId="1" xfId="0" applyFont="1" applyBorder="1" applyAlignment="1">
      <alignment horizontal="center" vertical="center" wrapText="1"/>
    </xf>
    <xf numFmtId="0" fontId="10" fillId="7" borderId="0" xfId="0" applyFont="1" applyFill="1" applyAlignment="1">
      <alignment horizontal="center"/>
    </xf>
    <xf numFmtId="0" fontId="14" fillId="0" borderId="1" xfId="0" applyFont="1" applyBorder="1" applyAlignment="1">
      <alignment horizontal="center" vertical="center" wrapText="1"/>
    </xf>
    <xf numFmtId="3" fontId="10" fillId="0" borderId="1" xfId="0" applyNumberFormat="1" applyFont="1" applyFill="1" applyBorder="1" applyAlignment="1">
      <alignment horizontal="right" vertical="center" wrapText="1"/>
    </xf>
    <xf numFmtId="3" fontId="10" fillId="0" borderId="1" xfId="0" applyNumberFormat="1" applyFont="1" applyBorder="1" applyAlignment="1">
      <alignment horizontal="right" vertical="center" wrapText="1"/>
    </xf>
    <xf numFmtId="3" fontId="10" fillId="7" borderId="1" xfId="0" applyNumberFormat="1" applyFont="1" applyFill="1" applyBorder="1" applyAlignment="1">
      <alignment horizontal="right" vertical="center" wrapText="1"/>
    </xf>
    <xf numFmtId="167" fontId="10" fillId="7" borderId="1" xfId="13" applyNumberFormat="1" applyFont="1" applyFill="1" applyBorder="1" applyAlignment="1">
      <alignment horizontal="center" vertical="center" wrapText="1"/>
    </xf>
    <xf numFmtId="10" fontId="10" fillId="7" borderId="1" xfId="0" applyNumberFormat="1" applyFont="1" applyFill="1" applyBorder="1" applyAlignment="1">
      <alignment horizontal="right" vertical="center" wrapText="1"/>
    </xf>
    <xf numFmtId="167" fontId="10" fillId="0" borderId="1" xfId="0" applyNumberFormat="1" applyFont="1" applyBorder="1" applyAlignment="1">
      <alignment horizontal="center" vertical="center" wrapText="1"/>
    </xf>
    <xf numFmtId="167" fontId="10" fillId="0" borderId="1" xfId="0" applyNumberFormat="1" applyFont="1" applyFill="1" applyBorder="1" applyAlignment="1">
      <alignment horizontal="center" vertical="center" wrapText="1"/>
    </xf>
    <xf numFmtId="0" fontId="0" fillId="0" borderId="2" xfId="0" applyFont="1" applyBorder="1"/>
    <xf numFmtId="0" fontId="0" fillId="0" borderId="9" xfId="0" applyFont="1" applyBorder="1"/>
    <xf numFmtId="0" fontId="13" fillId="0" borderId="0" xfId="0" applyFont="1" applyBorder="1" applyAlignment="1">
      <alignment vertical="center"/>
    </xf>
    <xf numFmtId="3" fontId="2" fillId="7" borderId="9" xfId="0" applyNumberFormat="1" applyFont="1" applyFill="1" applyBorder="1" applyAlignment="1">
      <alignment horizontal="right" vertical="center" wrapText="1"/>
    </xf>
    <xf numFmtId="3" fontId="2" fillId="0" borderId="9" xfId="0" applyNumberFormat="1" applyFont="1" applyFill="1" applyBorder="1" applyAlignment="1">
      <alignment horizontal="right" vertical="center" wrapText="1"/>
    </xf>
    <xf numFmtId="168" fontId="2" fillId="7" borderId="9" xfId="0" applyNumberFormat="1" applyFont="1" applyFill="1" applyBorder="1" applyAlignment="1">
      <alignment horizontal="right" vertical="center" wrapText="1"/>
    </xf>
    <xf numFmtId="0" fontId="40" fillId="0" borderId="0" xfId="0" applyFont="1" applyFill="1"/>
    <xf numFmtId="0" fontId="40" fillId="0" borderId="0" xfId="0" applyFont="1"/>
    <xf numFmtId="0" fontId="10" fillId="0" borderId="11" xfId="0" applyFont="1" applyBorder="1" applyAlignment="1">
      <alignment vertical="center"/>
    </xf>
    <xf numFmtId="14" fontId="2" fillId="7" borderId="0" xfId="0" applyNumberFormat="1" applyFont="1" applyFill="1" applyAlignment="1">
      <alignment horizontal="center"/>
    </xf>
    <xf numFmtId="0" fontId="0" fillId="7" borderId="0" xfId="0" applyFill="1"/>
    <xf numFmtId="3" fontId="10" fillId="0" borderId="0" xfId="0" applyNumberFormat="1" applyFont="1" applyFill="1" applyBorder="1"/>
    <xf numFmtId="0" fontId="41" fillId="0" borderId="0" xfId="0" applyFont="1" applyAlignment="1">
      <alignment vertical="center"/>
    </xf>
    <xf numFmtId="173" fontId="10" fillId="7" borderId="14" xfId="0" applyNumberFormat="1" applyFont="1" applyFill="1" applyBorder="1" applyAlignment="1">
      <alignment horizontal="center"/>
    </xf>
    <xf numFmtId="0" fontId="10" fillId="5" borderId="16" xfId="0" applyFont="1" applyFill="1" applyBorder="1" applyAlignment="1">
      <alignment horizontal="center"/>
    </xf>
    <xf numFmtId="3" fontId="10" fillId="5" borderId="20" xfId="0" applyNumberFormat="1" applyFont="1" applyFill="1" applyBorder="1"/>
    <xf numFmtId="41" fontId="13" fillId="0" borderId="1" xfId="13" applyNumberFormat="1" applyFont="1" applyFill="1" applyBorder="1" applyAlignment="1">
      <alignment horizontal="right" vertical="center" wrapText="1"/>
    </xf>
    <xf numFmtId="167" fontId="13" fillId="0" borderId="1" xfId="13" applyNumberFormat="1" applyFont="1" applyBorder="1" applyAlignment="1">
      <alignment horizontal="right" vertical="center" wrapText="1"/>
    </xf>
    <xf numFmtId="167" fontId="13" fillId="0" borderId="1" xfId="13" applyNumberFormat="1" applyFont="1" applyFill="1" applyBorder="1" applyAlignment="1">
      <alignment horizontal="right" vertical="center" wrapText="1"/>
    </xf>
    <xf numFmtId="167" fontId="13" fillId="0" borderId="1" xfId="13" applyNumberFormat="1" applyFont="1" applyBorder="1" applyAlignment="1">
      <alignment horizontal="center" vertical="center" wrapText="1"/>
    </xf>
    <xf numFmtId="167" fontId="13" fillId="0" borderId="1" xfId="13" applyNumberFormat="1" applyFont="1" applyFill="1" applyBorder="1" applyAlignment="1">
      <alignment horizontal="center" vertical="center" wrapText="1"/>
    </xf>
    <xf numFmtId="167" fontId="0" fillId="0" borderId="9" xfId="13" applyNumberFormat="1" applyFont="1" applyFill="1" applyBorder="1" applyAlignment="1">
      <alignment horizontal="center" vertical="center" wrapText="1"/>
    </xf>
    <xf numFmtId="167" fontId="2" fillId="0" borderId="9" xfId="13" applyNumberFormat="1" applyFont="1" applyFill="1" applyBorder="1" applyAlignment="1">
      <alignment horizontal="right" vertical="center" wrapText="1"/>
    </xf>
    <xf numFmtId="167" fontId="2" fillId="0" borderId="9" xfId="13" applyNumberFormat="1" applyFont="1" applyFill="1" applyBorder="1" applyAlignment="1">
      <alignment horizontal="center" vertical="center" wrapText="1"/>
    </xf>
    <xf numFmtId="167" fontId="14" fillId="0" borderId="1" xfId="13" applyNumberFormat="1" applyFont="1" applyBorder="1" applyAlignment="1">
      <alignment horizontal="right" vertical="center" wrapText="1"/>
    </xf>
    <xf numFmtId="167" fontId="14" fillId="0" borderId="1" xfId="13" applyNumberFormat="1" applyFont="1" applyFill="1" applyBorder="1" applyAlignment="1">
      <alignment horizontal="right" vertical="center" wrapText="1"/>
    </xf>
    <xf numFmtId="167" fontId="14" fillId="11" borderId="1" xfId="13" applyNumberFormat="1" applyFont="1" applyFill="1" applyBorder="1" applyAlignment="1">
      <alignment horizontal="center" vertical="center" wrapText="1"/>
    </xf>
    <xf numFmtId="0" fontId="12" fillId="11" borderId="1" xfId="0" applyFont="1" applyFill="1" applyBorder="1" applyAlignment="1">
      <alignment horizontal="center" vertical="center" wrapText="1"/>
    </xf>
    <xf numFmtId="14" fontId="36" fillId="11" borderId="16" xfId="8" applyNumberFormat="1" applyFont="1" applyFill="1" applyBorder="1"/>
    <xf numFmtId="0" fontId="37" fillId="11" borderId="0" xfId="0" applyFont="1" applyFill="1"/>
    <xf numFmtId="10" fontId="30" fillId="11" borderId="0" xfId="8" applyNumberFormat="1" applyFont="1" applyFill="1"/>
    <xf numFmtId="170" fontId="30" fillId="11" borderId="0" xfId="13" applyNumberFormat="1" applyFont="1" applyFill="1"/>
    <xf numFmtId="0" fontId="1" fillId="11" borderId="0" xfId="0" applyFont="1" applyFill="1"/>
    <xf numFmtId="3" fontId="30" fillId="11" borderId="0" xfId="16" applyNumberFormat="1" applyFont="1" applyFill="1"/>
    <xf numFmtId="14" fontId="36" fillId="11" borderId="16" xfId="16" quotePrefix="1" applyNumberFormat="1" applyFont="1" applyFill="1" applyBorder="1" applyAlignment="1">
      <alignment horizontal="right"/>
    </xf>
    <xf numFmtId="14" fontId="36" fillId="11" borderId="0" xfId="8" applyNumberFormat="1" applyFont="1" applyFill="1"/>
    <xf numFmtId="3" fontId="36" fillId="11" borderId="10" xfId="16" applyNumberFormat="1" applyFont="1" applyFill="1" applyBorder="1"/>
    <xf numFmtId="3" fontId="30" fillId="11" borderId="0" xfId="16" applyNumberFormat="1" applyFont="1" applyFill="1" applyBorder="1"/>
    <xf numFmtId="3" fontId="30" fillId="11" borderId="0" xfId="8" applyNumberFormat="1" applyFont="1" applyFill="1"/>
    <xf numFmtId="3" fontId="36" fillId="11" borderId="10" xfId="8" applyNumberFormat="1" applyFont="1" applyFill="1" applyBorder="1"/>
    <xf numFmtId="3" fontId="36" fillId="11" borderId="0" xfId="16" applyNumberFormat="1" applyFont="1" applyFill="1" applyBorder="1"/>
    <xf numFmtId="168" fontId="30" fillId="11" borderId="0" xfId="8" applyNumberFormat="1" applyFont="1" applyFill="1"/>
    <xf numFmtId="168" fontId="30" fillId="11" borderId="0" xfId="14" applyNumberFormat="1" applyFont="1" applyFill="1"/>
    <xf numFmtId="14" fontId="36" fillId="11" borderId="16" xfId="8" applyNumberFormat="1" applyFont="1" applyFill="1" applyBorder="1" applyAlignment="1">
      <alignment horizontal="right"/>
    </xf>
    <xf numFmtId="0" fontId="9" fillId="11" borderId="1" xfId="0" applyFont="1" applyFill="1" applyBorder="1" applyAlignment="1">
      <alignment horizontal="center" vertical="center" wrapText="1"/>
    </xf>
    <xf numFmtId="0" fontId="10" fillId="11" borderId="1" xfId="3" applyFont="1" applyFill="1" applyBorder="1" applyAlignment="1">
      <alignment horizontal="left" vertical="center" wrapText="1" indent="1"/>
    </xf>
    <xf numFmtId="3" fontId="9" fillId="11" borderId="1" xfId="7" applyFont="1" applyFill="1" applyBorder="1" applyAlignment="1">
      <alignment horizontal="center" vertical="center"/>
      <protection locked="0"/>
    </xf>
    <xf numFmtId="0" fontId="0" fillId="11" borderId="1" xfId="0" applyFont="1" applyFill="1" applyBorder="1"/>
    <xf numFmtId="4" fontId="2" fillId="11" borderId="9" xfId="0" applyNumberFormat="1" applyFont="1" applyFill="1" applyBorder="1" applyAlignment="1">
      <alignment horizontal="center" vertical="center" wrapText="1"/>
    </xf>
    <xf numFmtId="4" fontId="2" fillId="11" borderId="1" xfId="0" applyNumberFormat="1" applyFont="1" applyFill="1" applyBorder="1" applyAlignment="1">
      <alignment horizontal="center" vertical="center" wrapText="1"/>
    </xf>
    <xf numFmtId="4" fontId="10" fillId="11" borderId="1" xfId="0" applyNumberFormat="1" applyFont="1" applyFill="1" applyBorder="1" applyAlignment="1">
      <alignment horizontal="center" vertical="center" wrapText="1"/>
    </xf>
    <xf numFmtId="9" fontId="2" fillId="11" borderId="9" xfId="0" applyNumberFormat="1" applyFont="1" applyFill="1" applyBorder="1" applyAlignment="1">
      <alignment horizontal="center" vertical="center" wrapText="1"/>
    </xf>
    <xf numFmtId="9" fontId="2" fillId="11" borderId="1" xfId="0" applyNumberFormat="1" applyFont="1" applyFill="1" applyBorder="1" applyAlignment="1">
      <alignment horizontal="center" vertical="center" wrapText="1"/>
    </xf>
    <xf numFmtId="9" fontId="10" fillId="11" borderId="1" xfId="0" applyNumberFormat="1" applyFont="1" applyFill="1" applyBorder="1" applyAlignment="1">
      <alignment horizontal="center" vertical="center" wrapText="1"/>
    </xf>
    <xf numFmtId="14" fontId="10" fillId="11" borderId="16" xfId="0" applyNumberFormat="1" applyFont="1" applyFill="1" applyBorder="1" applyAlignment="1">
      <alignment horizontal="center"/>
    </xf>
    <xf numFmtId="3" fontId="9" fillId="11" borderId="0" xfId="0" applyNumberFormat="1" applyFont="1" applyFill="1"/>
    <xf numFmtId="170" fontId="10" fillId="11" borderId="10" xfId="0" applyNumberFormat="1" applyFont="1" applyFill="1" applyBorder="1"/>
    <xf numFmtId="170" fontId="10" fillId="11" borderId="0" xfId="0" applyNumberFormat="1" applyFont="1" applyFill="1" applyBorder="1"/>
    <xf numFmtId="3" fontId="9" fillId="11" borderId="0" xfId="0" applyNumberFormat="1" applyFont="1" applyFill="1" applyBorder="1"/>
    <xf numFmtId="170" fontId="10" fillId="11" borderId="14" xfId="0" applyNumberFormat="1" applyFont="1" applyFill="1" applyBorder="1"/>
    <xf numFmtId="43" fontId="9" fillId="11" borderId="0" xfId="13" applyFont="1" applyFill="1" applyAlignment="1">
      <alignment horizontal="right"/>
    </xf>
    <xf numFmtId="168" fontId="9" fillId="11" borderId="0" xfId="0" applyNumberFormat="1" applyFont="1" applyFill="1"/>
    <xf numFmtId="168" fontId="10" fillId="11" borderId="10" xfId="0" applyNumberFormat="1" applyFont="1" applyFill="1" applyBorder="1"/>
    <xf numFmtId="14" fontId="10" fillId="11" borderId="16" xfId="0" applyNumberFormat="1" applyFont="1" applyFill="1" applyBorder="1"/>
    <xf numFmtId="3" fontId="10" fillId="11" borderId="10" xfId="0" applyNumberFormat="1" applyFont="1" applyFill="1" applyBorder="1"/>
    <xf numFmtId="14" fontId="10" fillId="11" borderId="16" xfId="13" quotePrefix="1" applyNumberFormat="1" applyFont="1" applyFill="1" applyBorder="1" applyAlignment="1">
      <alignment horizontal="right"/>
    </xf>
    <xf numFmtId="1" fontId="9" fillId="11" borderId="0" xfId="0" applyNumberFormat="1" applyFont="1" applyFill="1"/>
    <xf numFmtId="1" fontId="10" fillId="11" borderId="10" xfId="0" applyNumberFormat="1" applyFont="1" applyFill="1" applyBorder="1" applyAlignment="1">
      <alignment horizontal="right"/>
    </xf>
    <xf numFmtId="3" fontId="9" fillId="11" borderId="17" xfId="0" applyNumberFormat="1" applyFont="1" applyFill="1" applyBorder="1"/>
    <xf numFmtId="14" fontId="10" fillId="11" borderId="0" xfId="0" applyNumberFormat="1" applyFont="1" applyFill="1" applyAlignment="1">
      <alignment horizontal="center" wrapText="1"/>
    </xf>
    <xf numFmtId="14" fontId="10" fillId="11" borderId="16" xfId="0" applyNumberFormat="1" applyFont="1" applyFill="1" applyBorder="1" applyAlignment="1">
      <alignment horizontal="center" wrapText="1"/>
    </xf>
    <xf numFmtId="14" fontId="10" fillId="11" borderId="16" xfId="0" quotePrefix="1" applyNumberFormat="1" applyFont="1" applyFill="1" applyBorder="1" applyAlignment="1">
      <alignment horizontal="right"/>
    </xf>
    <xf numFmtId="170" fontId="10" fillId="11" borderId="10" xfId="13" applyNumberFormat="1" applyFont="1" applyFill="1" applyBorder="1"/>
    <xf numFmtId="170" fontId="9" fillId="11" borderId="14" xfId="13" applyNumberFormat="1" applyFont="1" applyFill="1" applyBorder="1"/>
    <xf numFmtId="170" fontId="10" fillId="11" borderId="14" xfId="13" applyNumberFormat="1" applyFont="1" applyFill="1" applyBorder="1"/>
    <xf numFmtId="168" fontId="9" fillId="11" borderId="0" xfId="14" applyNumberFormat="1" applyFont="1" applyFill="1"/>
    <xf numFmtId="10" fontId="10" fillId="11" borderId="14" xfId="14" applyNumberFormat="1" applyFont="1" applyFill="1" applyBorder="1"/>
    <xf numFmtId="170" fontId="10" fillId="11" borderId="10" xfId="0" applyNumberFormat="1" applyFont="1" applyFill="1" applyBorder="1" applyAlignment="1">
      <alignment horizontal="right"/>
    </xf>
    <xf numFmtId="170" fontId="9" fillId="11" borderId="10" xfId="13" applyNumberFormat="1" applyFont="1" applyFill="1" applyBorder="1"/>
    <xf numFmtId="3" fontId="9" fillId="11" borderId="16" xfId="0" applyNumberFormat="1" applyFont="1" applyFill="1" applyBorder="1"/>
    <xf numFmtId="3" fontId="10" fillId="11" borderId="20" xfId="0" applyNumberFormat="1" applyFont="1" applyFill="1" applyBorder="1"/>
    <xf numFmtId="14" fontId="39" fillId="12" borderId="16" xfId="0" applyNumberFormat="1" applyFont="1" applyFill="1" applyBorder="1"/>
    <xf numFmtId="3" fontId="38" fillId="12" borderId="0" xfId="13" applyNumberFormat="1" applyFont="1" applyFill="1" applyBorder="1"/>
    <xf numFmtId="3" fontId="39" fillId="12" borderId="10" xfId="13" applyNumberFormat="1" applyFont="1" applyFill="1" applyBorder="1"/>
    <xf numFmtId="3" fontId="39" fillId="12" borderId="14" xfId="13" applyNumberFormat="1" applyFont="1" applyFill="1" applyBorder="1"/>
    <xf numFmtId="10" fontId="39" fillId="12" borderId="14" xfId="14" applyNumberFormat="1" applyFont="1" applyFill="1" applyBorder="1"/>
    <xf numFmtId="0" fontId="0" fillId="0" borderId="1" xfId="0" applyFont="1" applyBorder="1"/>
    <xf numFmtId="0" fontId="0" fillId="7" borderId="1" xfId="0" applyFill="1" applyBorder="1" applyAlignment="1">
      <alignment horizontal="center" vertical="center" wrapText="1"/>
    </xf>
    <xf numFmtId="0" fontId="2" fillId="0" borderId="0" xfId="0" applyFont="1" applyAlignment="1">
      <alignment horizontal="center" vertical="center"/>
    </xf>
    <xf numFmtId="0" fontId="0" fillId="0" borderId="1" xfId="0" applyBorder="1" applyAlignment="1">
      <alignment horizontal="center"/>
    </xf>
    <xf numFmtId="0" fontId="0" fillId="0" borderId="8" xfId="0" applyBorder="1" applyAlignment="1">
      <alignment horizontal="center"/>
    </xf>
    <xf numFmtId="0" fontId="40" fillId="0" borderId="0" xfId="0" applyFont="1" applyFill="1" applyAlignment="1">
      <alignment horizontal="left"/>
    </xf>
    <xf numFmtId="0" fontId="7" fillId="7"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40" fillId="0" borderId="0" xfId="0" applyFont="1" applyAlignment="1">
      <alignment horizontal="left"/>
    </xf>
    <xf numFmtId="0" fontId="28" fillId="0" borderId="0" xfId="0" applyFont="1" applyFill="1" applyAlignment="1">
      <alignment horizontal="center"/>
    </xf>
    <xf numFmtId="14" fontId="42" fillId="7" borderId="0" xfId="0" applyNumberFormat="1" applyFont="1" applyFill="1" applyAlignment="1">
      <alignment horizontal="center"/>
    </xf>
    <xf numFmtId="168" fontId="36" fillId="2" borderId="0" xfId="8" applyNumberFormat="1" applyFont="1" applyFill="1"/>
    <xf numFmtId="168" fontId="36" fillId="11" borderId="0" xfId="8" applyNumberFormat="1" applyFont="1" applyFill="1"/>
    <xf numFmtId="0" fontId="36" fillId="2" borderId="0" xfId="8" applyFont="1" applyFill="1"/>
    <xf numFmtId="167" fontId="10" fillId="0" borderId="1" xfId="13" applyNumberFormat="1" applyFont="1" applyBorder="1" applyAlignment="1">
      <alignment horizontal="center" vertical="center"/>
    </xf>
    <xf numFmtId="168" fontId="10" fillId="0" borderId="1" xfId="14" applyNumberFormat="1" applyFont="1" applyBorder="1" applyAlignment="1">
      <alignment vertical="center" wrapText="1"/>
    </xf>
    <xf numFmtId="9" fontId="10" fillId="5" borderId="1" xfId="14" quotePrefix="1" applyFont="1" applyFill="1" applyBorder="1" applyAlignment="1">
      <alignment vertical="center" wrapText="1"/>
    </xf>
    <xf numFmtId="0" fontId="14" fillId="0" borderId="11" xfId="0" applyFont="1" applyBorder="1" applyAlignment="1">
      <alignment horizontal="center" vertical="center"/>
    </xf>
    <xf numFmtId="0" fontId="14" fillId="0" borderId="1" xfId="0" applyFont="1" applyBorder="1" applyAlignment="1">
      <alignment horizontal="center" vertical="center"/>
    </xf>
    <xf numFmtId="172" fontId="10" fillId="11" borderId="14" xfId="0" applyNumberFormat="1" applyFont="1" applyFill="1" applyBorder="1"/>
    <xf numFmtId="1" fontId="9" fillId="11" borderId="0" xfId="0" applyNumberFormat="1" applyFont="1" applyFill="1" applyAlignment="1">
      <alignment wrapText="1"/>
    </xf>
    <xf numFmtId="0" fontId="9" fillId="11" borderId="0" xfId="0" applyFont="1" applyFill="1" applyAlignment="1">
      <alignment horizontal="right" wrapText="1"/>
    </xf>
    <xf numFmtId="1" fontId="9" fillId="11" borderId="0" xfId="0" applyNumberFormat="1" applyFont="1" applyFill="1" applyAlignment="1">
      <alignment horizontal="right" wrapText="1"/>
    </xf>
    <xf numFmtId="14" fontId="2" fillId="11" borderId="14" xfId="0" applyNumberFormat="1" applyFont="1" applyFill="1" applyBorder="1" applyAlignment="1">
      <alignment horizontal="right" wrapText="1"/>
    </xf>
    <xf numFmtId="1" fontId="2" fillId="11" borderId="0" xfId="13" applyNumberFormat="1" applyFont="1" applyFill="1" applyBorder="1" applyAlignment="1">
      <alignment wrapText="1"/>
    </xf>
    <xf numFmtId="1" fontId="2" fillId="11" borderId="0" xfId="0" applyNumberFormat="1" applyFont="1" applyFill="1" applyAlignment="1">
      <alignment wrapText="1"/>
    </xf>
    <xf numFmtId="1" fontId="10" fillId="11" borderId="10" xfId="13" applyNumberFormat="1" applyFont="1" applyFill="1" applyBorder="1"/>
    <xf numFmtId="0" fontId="0" fillId="11" borderId="0" xfId="0" applyFill="1"/>
    <xf numFmtId="1" fontId="10" fillId="11" borderId="0" xfId="13" applyNumberFormat="1" applyFont="1" applyFill="1" applyBorder="1"/>
    <xf numFmtId="167" fontId="0" fillId="0" borderId="0" xfId="0" applyNumberFormat="1"/>
    <xf numFmtId="177" fontId="30" fillId="11" borderId="0" xfId="14" applyNumberFormat="1" applyFont="1" applyFill="1"/>
    <xf numFmtId="177" fontId="30" fillId="2" borderId="0" xfId="14" applyNumberFormat="1" applyFont="1" applyFill="1"/>
    <xf numFmtId="0" fontId="40" fillId="7" borderId="0" xfId="0" applyFont="1" applyFill="1" applyBorder="1" applyAlignment="1">
      <alignment horizontal="center"/>
    </xf>
    <xf numFmtId="3" fontId="36" fillId="2" borderId="0" xfId="8" applyNumberFormat="1" applyFont="1" applyFill="1" applyAlignment="1">
      <alignment vertical="top" wrapText="1"/>
    </xf>
    <xf numFmtId="0" fontId="36" fillId="2" borderId="0" xfId="8" applyFont="1" applyFill="1" applyAlignment="1">
      <alignment horizontal="center"/>
    </xf>
    <xf numFmtId="0" fontId="36" fillId="2" borderId="0" xfId="8" applyFont="1" applyFill="1" applyAlignment="1">
      <alignment horizontal="center" wrapText="1"/>
    </xf>
    <xf numFmtId="0" fontId="36" fillId="0" borderId="0" xfId="8" applyFont="1" applyAlignment="1">
      <alignment horizontal="center"/>
    </xf>
    <xf numFmtId="0" fontId="0" fillId="11" borderId="0" xfId="0" applyFill="1" applyAlignment="1">
      <alignment horizontal="center"/>
    </xf>
    <xf numFmtId="0" fontId="2" fillId="11" borderId="0" xfId="0" applyFont="1" applyFill="1" applyAlignment="1">
      <alignment horizontal="center"/>
    </xf>
    <xf numFmtId="167" fontId="9" fillId="5" borderId="1" xfId="13" quotePrefix="1" applyNumberFormat="1" applyFont="1" applyFill="1" applyBorder="1" applyAlignment="1">
      <alignment horizontal="center" vertical="center" wrapText="1"/>
    </xf>
    <xf numFmtId="167" fontId="9" fillId="5" borderId="1" xfId="13" quotePrefix="1" applyNumberFormat="1" applyFont="1" applyFill="1" applyBorder="1" applyAlignment="1">
      <alignment vertical="center" wrapText="1"/>
    </xf>
    <xf numFmtId="167" fontId="9" fillId="5" borderId="1" xfId="13" applyNumberFormat="1" applyFont="1" applyFill="1" applyBorder="1" applyAlignment="1">
      <alignment vertical="center" wrapText="1"/>
    </xf>
    <xf numFmtId="167" fontId="10" fillId="11" borderId="1" xfId="13" applyNumberFormat="1" applyFont="1" applyFill="1" applyBorder="1" applyAlignment="1">
      <alignment horizontal="left"/>
    </xf>
    <xf numFmtId="167" fontId="9" fillId="5" borderId="1" xfId="13" applyNumberFormat="1" applyFont="1" applyFill="1" applyBorder="1" applyAlignment="1">
      <alignment horizontal="center" vertical="center" wrapText="1"/>
    </xf>
    <xf numFmtId="167" fontId="17" fillId="5" borderId="1" xfId="13" applyNumberFormat="1" applyFont="1" applyFill="1" applyBorder="1" applyAlignment="1">
      <alignment vertical="center" wrapText="1"/>
    </xf>
    <xf numFmtId="167" fontId="9" fillId="11" borderId="1" xfId="13" applyNumberFormat="1" applyFont="1" applyFill="1" applyBorder="1" applyAlignment="1">
      <alignment vertical="center" wrapText="1"/>
    </xf>
    <xf numFmtId="0" fontId="14" fillId="5" borderId="1" xfId="0" applyFont="1" applyFill="1" applyBorder="1" applyAlignment="1">
      <alignment horizontal="center" vertical="center" wrapText="1"/>
    </xf>
    <xf numFmtId="0" fontId="14" fillId="5" borderId="2" xfId="0" applyFont="1" applyFill="1" applyBorder="1" applyAlignment="1">
      <alignment horizontal="center" vertical="center" wrapText="1"/>
    </xf>
    <xf numFmtId="0" fontId="14" fillId="5" borderId="10" xfId="0" applyFont="1" applyFill="1" applyBorder="1" applyAlignment="1">
      <alignment horizontal="center" vertical="center" wrapText="1"/>
    </xf>
    <xf numFmtId="0" fontId="14" fillId="5" borderId="9" xfId="0" applyFont="1" applyFill="1" applyBorder="1" applyAlignment="1">
      <alignment horizontal="center" vertical="center" wrapText="1"/>
    </xf>
    <xf numFmtId="0" fontId="9" fillId="11" borderId="1" xfId="0" applyFont="1" applyFill="1" applyBorder="1" applyAlignment="1">
      <alignment vertical="center" wrapText="1"/>
    </xf>
    <xf numFmtId="0" fontId="0" fillId="11" borderId="2" xfId="0" applyFill="1" applyBorder="1" applyAlignment="1">
      <alignment horizontal="center"/>
    </xf>
    <xf numFmtId="0" fontId="0" fillId="11" borderId="10" xfId="0" applyFill="1" applyBorder="1" applyAlignment="1">
      <alignment horizontal="center"/>
    </xf>
    <xf numFmtId="0" fontId="0" fillId="11" borderId="9" xfId="0" applyFill="1" applyBorder="1" applyAlignment="1">
      <alignment horizontal="center"/>
    </xf>
    <xf numFmtId="0" fontId="14" fillId="5" borderId="8" xfId="0" applyFont="1" applyFill="1" applyBorder="1" applyAlignment="1">
      <alignment horizontal="center" vertical="center" wrapText="1"/>
    </xf>
    <xf numFmtId="0" fontId="14" fillId="5" borderId="6" xfId="0" applyFont="1" applyFill="1" applyBorder="1" applyAlignment="1">
      <alignment horizontal="center" vertical="center" wrapText="1"/>
    </xf>
    <xf numFmtId="4" fontId="10" fillId="0" borderId="8" xfId="0" applyNumberFormat="1" applyFont="1" applyFill="1" applyBorder="1" applyAlignment="1">
      <alignment horizontal="center" vertical="center" wrapText="1"/>
    </xf>
    <xf numFmtId="4" fontId="10" fillId="0" borderId="6" xfId="0" applyNumberFormat="1" applyFont="1" applyFill="1" applyBorder="1" applyAlignment="1">
      <alignment horizontal="center" vertical="center" wrapText="1"/>
    </xf>
    <xf numFmtId="0" fontId="10" fillId="11" borderId="2" xfId="0" applyFont="1" applyFill="1" applyBorder="1" applyAlignment="1">
      <alignment horizontal="center" vertical="center" wrapText="1"/>
    </xf>
    <xf numFmtId="0" fontId="10" fillId="11" borderId="10" xfId="0" applyFont="1" applyFill="1" applyBorder="1" applyAlignment="1">
      <alignment horizontal="center" vertical="center" wrapText="1"/>
    </xf>
    <xf numFmtId="0" fontId="21" fillId="11" borderId="2" xfId="0" applyFont="1" applyFill="1" applyBorder="1" applyAlignment="1">
      <alignment horizontal="center" vertical="center" wrapText="1"/>
    </xf>
    <xf numFmtId="0" fontId="21" fillId="11" borderId="10" xfId="0" applyFont="1" applyFill="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Fill="1" applyBorder="1" applyAlignment="1">
      <alignment horizontal="justify" vertical="center" wrapText="1"/>
    </xf>
    <xf numFmtId="0" fontId="14" fillId="0" borderId="11" xfId="0" applyFont="1" applyBorder="1" applyAlignment="1">
      <alignment horizontal="center" vertical="center" wrapText="1"/>
    </xf>
    <xf numFmtId="0" fontId="14" fillId="0" borderId="13"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1" xfId="0" applyFont="1" applyBorder="1" applyAlignment="1">
      <alignment horizontal="center" vertical="center" wrapText="1"/>
    </xf>
    <xf numFmtId="0" fontId="0" fillId="5" borderId="8" xfId="0" applyFont="1" applyFill="1" applyBorder="1" applyAlignment="1">
      <alignment horizontal="center" vertical="center" wrapText="1"/>
    </xf>
    <xf numFmtId="0" fontId="0" fillId="5" borderId="15" xfId="0" applyFont="1" applyFill="1" applyBorder="1" applyAlignment="1">
      <alignment horizontal="center" vertical="center" wrapText="1"/>
    </xf>
    <xf numFmtId="0" fontId="0" fillId="5" borderId="6" xfId="0" applyFont="1" applyFill="1" applyBorder="1" applyAlignment="1">
      <alignment horizontal="center" vertical="center" wrapText="1"/>
    </xf>
    <xf numFmtId="0" fontId="0" fillId="5" borderId="11" xfId="0" applyFont="1" applyFill="1" applyBorder="1" applyAlignment="1">
      <alignment horizontal="center" vertical="center" wrapText="1"/>
    </xf>
    <xf numFmtId="0" fontId="0" fillId="5" borderId="13" xfId="0" applyFont="1" applyFill="1" applyBorder="1" applyAlignment="1">
      <alignment horizontal="center" vertical="center" wrapText="1"/>
    </xf>
    <xf numFmtId="0" fontId="0" fillId="5" borderId="7" xfId="0" applyFont="1" applyFill="1" applyBorder="1" applyAlignment="1">
      <alignment horizontal="center" vertical="center" wrapText="1"/>
    </xf>
    <xf numFmtId="0" fontId="0" fillId="5" borderId="4" xfId="0" applyFont="1" applyFill="1" applyBorder="1" applyAlignment="1">
      <alignment horizontal="center" vertical="center" wrapText="1"/>
    </xf>
    <xf numFmtId="0" fontId="0" fillId="5" borderId="12" xfId="0" applyFont="1" applyFill="1" applyBorder="1" applyAlignment="1">
      <alignment horizontal="center" vertical="center" wrapText="1"/>
    </xf>
    <xf numFmtId="0" fontId="0" fillId="5" borderId="14" xfId="0" applyFont="1" applyFill="1" applyBorder="1" applyAlignment="1">
      <alignment horizontal="center" vertical="center" wrapText="1"/>
    </xf>
    <xf numFmtId="0" fontId="0" fillId="5" borderId="5" xfId="0" applyFont="1" applyFill="1" applyBorder="1" applyAlignment="1">
      <alignment horizontal="center" vertical="center" wrapText="1"/>
    </xf>
    <xf numFmtId="4" fontId="2" fillId="11" borderId="9" xfId="0" applyNumberFormat="1" applyFont="1" applyFill="1" applyBorder="1" applyAlignment="1">
      <alignment horizontal="center" vertical="center" wrapText="1"/>
    </xf>
    <xf numFmtId="4" fontId="2" fillId="11" borderId="1" xfId="0" applyNumberFormat="1" applyFont="1" applyFill="1" applyBorder="1" applyAlignment="1">
      <alignment horizontal="center" vertical="center" wrapText="1"/>
    </xf>
    <xf numFmtId="4" fontId="2" fillId="11" borderId="2" xfId="0" applyNumberFormat="1" applyFont="1" applyFill="1" applyBorder="1" applyAlignment="1">
      <alignment horizontal="center" vertical="center" wrapText="1"/>
    </xf>
    <xf numFmtId="4" fontId="10" fillId="11" borderId="2" xfId="0" applyNumberFormat="1" applyFont="1" applyFill="1" applyBorder="1" applyAlignment="1">
      <alignment horizontal="center" vertical="center" wrapText="1"/>
    </xf>
    <xf numFmtId="4" fontId="10" fillId="11" borderId="10" xfId="0" applyNumberFormat="1" applyFont="1" applyFill="1" applyBorder="1" applyAlignment="1">
      <alignment horizontal="center" vertical="center" wrapText="1"/>
    </xf>
    <xf numFmtId="4" fontId="2" fillId="7" borderId="8" xfId="0" applyNumberFormat="1" applyFont="1" applyFill="1" applyBorder="1" applyAlignment="1">
      <alignment horizontal="center" vertical="center" wrapText="1"/>
    </xf>
    <xf numFmtId="4" fontId="2" fillId="7" borderId="6" xfId="0" applyNumberFormat="1" applyFont="1" applyFill="1" applyBorder="1" applyAlignment="1">
      <alignment horizontal="center" vertical="center" wrapText="1"/>
    </xf>
    <xf numFmtId="0" fontId="2" fillId="7" borderId="8" xfId="0" applyFont="1" applyFill="1" applyBorder="1" applyAlignment="1">
      <alignment horizontal="center" vertical="center" wrapText="1"/>
    </xf>
    <xf numFmtId="0" fontId="2" fillId="7" borderId="6" xfId="0" applyFont="1" applyFill="1" applyBorder="1" applyAlignment="1">
      <alignment horizontal="center" vertical="center" wrapText="1"/>
    </xf>
    <xf numFmtId="0" fontId="0" fillId="7" borderId="8" xfId="0" applyFill="1" applyBorder="1" applyAlignment="1">
      <alignment horizontal="center" vertical="center" wrapText="1"/>
    </xf>
    <xf numFmtId="0" fontId="0" fillId="7" borderId="15" xfId="0" applyFill="1" applyBorder="1" applyAlignment="1">
      <alignment horizontal="center" vertical="center" wrapText="1"/>
    </xf>
    <xf numFmtId="0" fontId="0" fillId="7" borderId="6" xfId="0" applyFill="1" applyBorder="1" applyAlignment="1">
      <alignment horizontal="center" vertical="center" wrapText="1"/>
    </xf>
    <xf numFmtId="0" fontId="2" fillId="11" borderId="1" xfId="0" applyFont="1" applyFill="1" applyBorder="1" applyAlignment="1">
      <alignment horizontal="center" vertical="center" wrapText="1"/>
    </xf>
    <xf numFmtId="4" fontId="10" fillId="11" borderId="1" xfId="0" applyNumberFormat="1" applyFont="1" applyFill="1" applyBorder="1" applyAlignment="1">
      <alignment horizontal="center" vertical="center" wrapText="1"/>
    </xf>
    <xf numFmtId="9" fontId="10" fillId="11" borderId="1" xfId="0" applyNumberFormat="1" applyFont="1" applyFill="1" applyBorder="1" applyAlignment="1">
      <alignment horizontal="center" vertical="center" wrapText="1"/>
    </xf>
    <xf numFmtId="0" fontId="10" fillId="5" borderId="0" xfId="0" applyFont="1" applyFill="1" applyAlignment="1">
      <alignment horizontal="center"/>
    </xf>
    <xf numFmtId="14" fontId="10" fillId="5" borderId="16" xfId="0" applyNumberFormat="1" applyFont="1" applyFill="1" applyBorder="1" applyAlignment="1">
      <alignment horizontal="center"/>
    </xf>
    <xf numFmtId="14" fontId="10" fillId="11" borderId="16" xfId="0" applyNumberFormat="1" applyFont="1" applyFill="1" applyBorder="1" applyAlignment="1">
      <alignment horizontal="center"/>
    </xf>
    <xf numFmtId="0" fontId="9" fillId="5" borderId="0" xfId="0" applyFont="1" applyFill="1" applyAlignment="1">
      <alignment horizontal="center"/>
    </xf>
    <xf numFmtId="0" fontId="10" fillId="7" borderId="0" xfId="0" applyFont="1" applyFill="1" applyAlignment="1">
      <alignment horizontal="center"/>
    </xf>
    <xf numFmtId="0" fontId="14" fillId="0" borderId="8" xfId="0" applyFont="1" applyBorder="1" applyAlignment="1">
      <alignment horizontal="center" vertical="center" wrapText="1"/>
    </xf>
    <xf numFmtId="0" fontId="14" fillId="0" borderId="15" xfId="0" applyFont="1" applyBorder="1" applyAlignment="1">
      <alignment horizontal="center" vertical="center" wrapText="1"/>
    </xf>
    <xf numFmtId="0" fontId="14" fillId="0" borderId="6" xfId="0" applyFont="1" applyBorder="1" applyAlignment="1">
      <alignment horizontal="center" vertical="center" wrapText="1"/>
    </xf>
  </cellXfs>
  <cellStyles count="17">
    <cellStyle name="=C:\WINNT35\SYSTEM32\COMMAND.COM" xfId="3" xr:uid="{1C2FF5B1-BE3F-490E-9142-BEC2312CA787}"/>
    <cellStyle name="greyed" xfId="6" xr:uid="{661A0B72-79A1-4827-85B7-076096BA9CF1}"/>
    <cellStyle name="Heading 1 2" xfId="1" xr:uid="{9471576A-C74A-49D9-AA22-2B19AA8251C1}"/>
    <cellStyle name="Heading 2 2" xfId="4" xr:uid="{B2D4AE6B-F1EF-4C40-98CB-23FA69C9FE07}"/>
    <cellStyle name="HeadingTable" xfId="5" xr:uid="{610DE6CE-D5F9-4F1F-A2AB-BDE489E975A7}"/>
    <cellStyle name="Hyperkobling" xfId="11" builtinId="8"/>
    <cellStyle name="Hyperkobling 2" xfId="12" xr:uid="{B16AC7DF-8E9F-4954-8F1C-A969F64E0C82}"/>
    <cellStyle name="Komma" xfId="13" builtinId="3"/>
    <cellStyle name="Komma 2" xfId="16" xr:uid="{507DF20D-295F-4273-836D-A1673C413617}"/>
    <cellStyle name="Normal" xfId="0" builtinId="0"/>
    <cellStyle name="Normal 12 3" xfId="15" xr:uid="{0B153EEC-58E7-45D1-B24F-DEB59082479B}"/>
    <cellStyle name="Normal 2" xfId="2" xr:uid="{74190FE3-3F32-468D-A380-D2A37B7C534A}"/>
    <cellStyle name="Normal 2 2" xfId="9" xr:uid="{54C0DA76-E840-48A3-8DB3-CE5A96855838}"/>
    <cellStyle name="Normal 2 2 2" xfId="8" xr:uid="{EAC4087B-42E7-4CEA-A032-4C7516217372}"/>
    <cellStyle name="Normal 2_CEBS 2009 38 Annex 1 (CP06rev2 FINREP templates)" xfId="10" xr:uid="{00240A78-A28D-49C9-B88F-107E394BD0F9}"/>
    <cellStyle name="optionalExposure" xfId="7" xr:uid="{71DB7E5D-7BFA-4C0B-9705-5B3218F71E22}"/>
    <cellStyle name="Prosent" xfId="1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Contents!A1"/></Relationships>
</file>

<file path=xl/drawings/_rels/drawing11.xml.rels><?xml version="1.0" encoding="UTF-8" standalone="yes"?>
<Relationships xmlns="http://schemas.openxmlformats.org/package/2006/relationships"><Relationship Id="rId1" Type="http://schemas.openxmlformats.org/officeDocument/2006/relationships/hyperlink" Target="#Contents!A1"/></Relationships>
</file>

<file path=xl/drawings/_rels/drawing12.xml.rels><?xml version="1.0" encoding="UTF-8" standalone="yes"?>
<Relationships xmlns="http://schemas.openxmlformats.org/package/2006/relationships"><Relationship Id="rId1" Type="http://schemas.openxmlformats.org/officeDocument/2006/relationships/hyperlink" Target="#Contents!A1"/></Relationships>
</file>

<file path=xl/drawings/_rels/drawing13.xml.rels><?xml version="1.0" encoding="UTF-8" standalone="yes"?>
<Relationships xmlns="http://schemas.openxmlformats.org/package/2006/relationships"><Relationship Id="rId1" Type="http://schemas.openxmlformats.org/officeDocument/2006/relationships/hyperlink" Target="#Contents!A1"/></Relationships>
</file>

<file path=xl/drawings/_rels/drawing14.xml.rels><?xml version="1.0" encoding="UTF-8" standalone="yes"?>
<Relationships xmlns="http://schemas.openxmlformats.org/package/2006/relationships"><Relationship Id="rId1" Type="http://schemas.openxmlformats.org/officeDocument/2006/relationships/hyperlink" Target="#Contents!A1"/></Relationships>
</file>

<file path=xl/drawings/_rels/drawing15.xml.rels><?xml version="1.0" encoding="UTF-8" standalone="yes"?>
<Relationships xmlns="http://schemas.openxmlformats.org/package/2006/relationships"><Relationship Id="rId1" Type="http://schemas.openxmlformats.org/officeDocument/2006/relationships/hyperlink" Target="#Contents!A1"/></Relationships>
</file>

<file path=xl/drawings/_rels/drawing16.xml.rels><?xml version="1.0" encoding="UTF-8" standalone="yes"?>
<Relationships xmlns="http://schemas.openxmlformats.org/package/2006/relationships"><Relationship Id="rId1" Type="http://schemas.openxmlformats.org/officeDocument/2006/relationships/hyperlink" Target="#Contents!A1"/></Relationships>
</file>

<file path=xl/drawings/_rels/drawing17.xml.rels><?xml version="1.0" encoding="UTF-8" standalone="yes"?>
<Relationships xmlns="http://schemas.openxmlformats.org/package/2006/relationships"><Relationship Id="rId1" Type="http://schemas.openxmlformats.org/officeDocument/2006/relationships/hyperlink" Target="#Contents!A1"/></Relationships>
</file>

<file path=xl/drawings/_rels/drawing18.xml.rels><?xml version="1.0" encoding="UTF-8" standalone="yes"?>
<Relationships xmlns="http://schemas.openxmlformats.org/package/2006/relationships"><Relationship Id="rId1" Type="http://schemas.openxmlformats.org/officeDocument/2006/relationships/hyperlink" Target="#Contents!A1"/></Relationships>
</file>

<file path=xl/drawings/_rels/drawing19.xml.rels><?xml version="1.0" encoding="UTF-8" standalone="yes"?>
<Relationships xmlns="http://schemas.openxmlformats.org/package/2006/relationships"><Relationship Id="rId1" Type="http://schemas.openxmlformats.org/officeDocument/2006/relationships/hyperlink" Target="#Contents!A1"/></Relationships>
</file>

<file path=xl/drawings/_rels/drawing2.xml.rels><?xml version="1.0" encoding="UTF-8" standalone="yes"?>
<Relationships xmlns="http://schemas.openxmlformats.org/package/2006/relationships"><Relationship Id="rId1" Type="http://schemas.openxmlformats.org/officeDocument/2006/relationships/hyperlink" Target="#Contents!A1"/></Relationships>
</file>

<file path=xl/drawings/_rels/drawing20.xml.rels><?xml version="1.0" encoding="UTF-8" standalone="yes"?>
<Relationships xmlns="http://schemas.openxmlformats.org/package/2006/relationships"><Relationship Id="rId1" Type="http://schemas.openxmlformats.org/officeDocument/2006/relationships/hyperlink" Target="#Contents!A1"/></Relationships>
</file>

<file path=xl/drawings/_rels/drawing21.xml.rels><?xml version="1.0" encoding="UTF-8" standalone="yes"?>
<Relationships xmlns="http://schemas.openxmlformats.org/package/2006/relationships"><Relationship Id="rId1" Type="http://schemas.openxmlformats.org/officeDocument/2006/relationships/hyperlink" Target="#Contents!A1"/></Relationships>
</file>

<file path=xl/drawings/_rels/drawing22.xml.rels><?xml version="1.0" encoding="UTF-8" standalone="yes"?>
<Relationships xmlns="http://schemas.openxmlformats.org/package/2006/relationships"><Relationship Id="rId1" Type="http://schemas.openxmlformats.org/officeDocument/2006/relationships/hyperlink" Target="#Contents!A1"/></Relationships>
</file>

<file path=xl/drawings/_rels/drawing3.xml.rels><?xml version="1.0" encoding="UTF-8" standalone="yes"?>
<Relationships xmlns="http://schemas.openxmlformats.org/package/2006/relationships"><Relationship Id="rId1" Type="http://schemas.openxmlformats.org/officeDocument/2006/relationships/hyperlink" Target="#Contents!A1"/></Relationships>
</file>

<file path=xl/drawings/_rels/drawing4.xml.rels><?xml version="1.0" encoding="UTF-8" standalone="yes"?>
<Relationships xmlns="http://schemas.openxmlformats.org/package/2006/relationships"><Relationship Id="rId1" Type="http://schemas.openxmlformats.org/officeDocument/2006/relationships/hyperlink" Target="#Contents!A1"/></Relationships>
</file>

<file path=xl/drawings/_rels/drawing5.xml.rels><?xml version="1.0" encoding="UTF-8" standalone="yes"?>
<Relationships xmlns="http://schemas.openxmlformats.org/package/2006/relationships"><Relationship Id="rId1" Type="http://schemas.openxmlformats.org/officeDocument/2006/relationships/hyperlink" Target="#Contents!A1"/></Relationships>
</file>

<file path=xl/drawings/_rels/drawing6.xml.rels><?xml version="1.0" encoding="UTF-8" standalone="yes"?>
<Relationships xmlns="http://schemas.openxmlformats.org/package/2006/relationships"><Relationship Id="rId1" Type="http://schemas.openxmlformats.org/officeDocument/2006/relationships/hyperlink" Target="#Contents!A1"/></Relationships>
</file>

<file path=xl/drawings/_rels/drawing7.xml.rels><?xml version="1.0" encoding="UTF-8" standalone="yes"?>
<Relationships xmlns="http://schemas.openxmlformats.org/package/2006/relationships"><Relationship Id="rId1" Type="http://schemas.openxmlformats.org/officeDocument/2006/relationships/hyperlink" Target="#Contents!A1"/></Relationships>
</file>

<file path=xl/drawings/_rels/drawing8.xml.rels><?xml version="1.0" encoding="UTF-8" standalone="yes"?>
<Relationships xmlns="http://schemas.openxmlformats.org/package/2006/relationships"><Relationship Id="rId1" Type="http://schemas.openxmlformats.org/officeDocument/2006/relationships/hyperlink" Target="#Contents!A1"/></Relationships>
</file>

<file path=xl/drawings/_rels/drawing9.xml.rels><?xml version="1.0" encoding="UTF-8" standalone="yes"?>
<Relationships xmlns="http://schemas.openxmlformats.org/package/2006/relationships"><Relationship Id="rId1" Type="http://schemas.openxmlformats.org/officeDocument/2006/relationships/hyperlink" Target="#Contents!A1"/></Relationships>
</file>

<file path=xl/drawings/drawing1.xml><?xml version="1.0" encoding="utf-8"?>
<xdr:wsDr xmlns:xdr="http://schemas.openxmlformats.org/drawingml/2006/spreadsheetDrawing" xmlns:a="http://schemas.openxmlformats.org/drawingml/2006/main">
  <xdr:twoCellAnchor editAs="oneCell">
    <xdr:from>
      <xdr:col>1</xdr:col>
      <xdr:colOff>1321011</xdr:colOff>
      <xdr:row>0</xdr:row>
      <xdr:rowOff>58846</xdr:rowOff>
    </xdr:from>
    <xdr:to>
      <xdr:col>1</xdr:col>
      <xdr:colOff>5273184</xdr:colOff>
      <xdr:row>0</xdr:row>
      <xdr:rowOff>1011133</xdr:rowOff>
    </xdr:to>
    <xdr:pic>
      <xdr:nvPicPr>
        <xdr:cNvPr id="2" name="Bilde 1">
          <a:extLst>
            <a:ext uri="{FF2B5EF4-FFF2-40B4-BE49-F238E27FC236}">
              <a16:creationId xmlns:a16="http://schemas.microsoft.com/office/drawing/2014/main" id="{6DAA2624-6FD8-4710-968F-B0E80184FFC5}"/>
            </a:ext>
          </a:extLst>
        </xdr:cNvPr>
        <xdr:cNvPicPr>
          <a:picLocks noChangeAspect="1"/>
        </xdr:cNvPicPr>
      </xdr:nvPicPr>
      <xdr:blipFill>
        <a:blip xmlns:r="http://schemas.openxmlformats.org/officeDocument/2006/relationships" r:embed="rId1"/>
        <a:stretch>
          <a:fillRect/>
        </a:stretch>
      </xdr:blipFill>
      <xdr:spPr>
        <a:xfrm>
          <a:off x="2114761" y="58846"/>
          <a:ext cx="3959793" cy="944667"/>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840649</xdr:colOff>
      <xdr:row>2</xdr:row>
      <xdr:rowOff>54157</xdr:rowOff>
    </xdr:to>
    <xdr:sp macro="" textlink="">
      <xdr:nvSpPr>
        <xdr:cNvPr id="2" name="Rektangel 1">
          <a:hlinkClick xmlns:r="http://schemas.openxmlformats.org/officeDocument/2006/relationships" r:id="rId1"/>
          <a:extLst>
            <a:ext uri="{FF2B5EF4-FFF2-40B4-BE49-F238E27FC236}">
              <a16:creationId xmlns:a16="http://schemas.microsoft.com/office/drawing/2014/main" id="{A14A8A3A-AB45-42D2-B6F0-1129704AC0CB}"/>
            </a:ext>
          </a:extLst>
        </xdr:cNvPr>
        <xdr:cNvSpPr/>
      </xdr:nvSpPr>
      <xdr:spPr>
        <a:xfrm>
          <a:off x="0" y="323850"/>
          <a:ext cx="840649" cy="235132"/>
        </a:xfrm>
        <a:prstGeom prst="rect">
          <a:avLst/>
        </a:prstGeom>
        <a:solidFill>
          <a:srgbClr val="002060"/>
        </a:solidFill>
        <a:ln w="12700" cap="flat" cmpd="sng" algn="ctr">
          <a:solidFill>
            <a:srgbClr val="002060"/>
          </a:solid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nb-NO" sz="1100" b="0" i="0" u="none" strike="noStrike" kern="0" cap="none" spc="0" normalizeH="0" baseline="0" noProof="0">
              <a:ln>
                <a:noFill/>
              </a:ln>
              <a:solidFill>
                <a:sysClr val="window" lastClr="FFFFFF"/>
              </a:solidFill>
              <a:effectLst/>
              <a:uLnTx/>
              <a:uFillTx/>
              <a:latin typeface="Calibri" panose="020F0502020204030204"/>
              <a:ea typeface="+mn-ea"/>
              <a:cs typeface="+mn-cs"/>
            </a:rPr>
            <a:t>Contents</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nb-NO"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1</xdr:row>
      <xdr:rowOff>0</xdr:rowOff>
    </xdr:from>
    <xdr:to>
      <xdr:col>1</xdr:col>
      <xdr:colOff>50074</xdr:colOff>
      <xdr:row>2</xdr:row>
      <xdr:rowOff>54157</xdr:rowOff>
    </xdr:to>
    <xdr:sp macro="" textlink="">
      <xdr:nvSpPr>
        <xdr:cNvPr id="2" name="Rektangel 1">
          <a:hlinkClick xmlns:r="http://schemas.openxmlformats.org/officeDocument/2006/relationships" r:id="rId1"/>
          <a:extLst>
            <a:ext uri="{FF2B5EF4-FFF2-40B4-BE49-F238E27FC236}">
              <a16:creationId xmlns:a16="http://schemas.microsoft.com/office/drawing/2014/main" id="{DA94952B-2684-4A05-A8AF-B7CCF3CEECD8}"/>
            </a:ext>
          </a:extLst>
        </xdr:cNvPr>
        <xdr:cNvSpPr/>
      </xdr:nvSpPr>
      <xdr:spPr>
        <a:xfrm>
          <a:off x="0" y="323850"/>
          <a:ext cx="840649" cy="235132"/>
        </a:xfrm>
        <a:prstGeom prst="rect">
          <a:avLst/>
        </a:prstGeom>
        <a:solidFill>
          <a:srgbClr val="002060"/>
        </a:solidFill>
        <a:ln w="12700" cap="flat" cmpd="sng" algn="ctr">
          <a:solidFill>
            <a:srgbClr val="002060"/>
          </a:solid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nb-NO" sz="1100" b="0" i="0" u="none" strike="noStrike" kern="0" cap="none" spc="0" normalizeH="0" baseline="0" noProof="0">
              <a:ln>
                <a:noFill/>
              </a:ln>
              <a:solidFill>
                <a:sysClr val="window" lastClr="FFFFFF"/>
              </a:solidFill>
              <a:effectLst/>
              <a:uLnTx/>
              <a:uFillTx/>
              <a:latin typeface="Calibri" panose="020F0502020204030204"/>
              <a:ea typeface="+mn-ea"/>
              <a:cs typeface="+mn-cs"/>
            </a:rPr>
            <a:t>Contents</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nb-NO"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1</xdr:row>
      <xdr:rowOff>0</xdr:rowOff>
    </xdr:from>
    <xdr:to>
      <xdr:col>1</xdr:col>
      <xdr:colOff>50074</xdr:colOff>
      <xdr:row>2</xdr:row>
      <xdr:rowOff>54157</xdr:rowOff>
    </xdr:to>
    <xdr:sp macro="" textlink="">
      <xdr:nvSpPr>
        <xdr:cNvPr id="2" name="Rektangel 1">
          <a:hlinkClick xmlns:r="http://schemas.openxmlformats.org/officeDocument/2006/relationships" r:id="rId1"/>
          <a:extLst>
            <a:ext uri="{FF2B5EF4-FFF2-40B4-BE49-F238E27FC236}">
              <a16:creationId xmlns:a16="http://schemas.microsoft.com/office/drawing/2014/main" id="{F40E1ABA-7F33-4C5A-8BDE-59153935588A}"/>
            </a:ext>
          </a:extLst>
        </xdr:cNvPr>
        <xdr:cNvSpPr/>
      </xdr:nvSpPr>
      <xdr:spPr>
        <a:xfrm>
          <a:off x="0" y="323850"/>
          <a:ext cx="840649" cy="235132"/>
        </a:xfrm>
        <a:prstGeom prst="rect">
          <a:avLst/>
        </a:prstGeom>
        <a:solidFill>
          <a:srgbClr val="002060"/>
        </a:solidFill>
        <a:ln w="12700" cap="flat" cmpd="sng" algn="ctr">
          <a:solidFill>
            <a:srgbClr val="002060"/>
          </a:solid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nb-NO" sz="1100" b="0" i="0" u="none" strike="noStrike" kern="0" cap="none" spc="0" normalizeH="0" baseline="0" noProof="0">
              <a:ln>
                <a:noFill/>
              </a:ln>
              <a:solidFill>
                <a:sysClr val="window" lastClr="FFFFFF"/>
              </a:solidFill>
              <a:effectLst/>
              <a:uLnTx/>
              <a:uFillTx/>
              <a:latin typeface="Calibri" panose="020F0502020204030204"/>
              <a:ea typeface="+mn-ea"/>
              <a:cs typeface="+mn-cs"/>
            </a:rPr>
            <a:t>Contents</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nb-NO"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840649</xdr:colOff>
      <xdr:row>2</xdr:row>
      <xdr:rowOff>54157</xdr:rowOff>
    </xdr:to>
    <xdr:sp macro="" textlink="">
      <xdr:nvSpPr>
        <xdr:cNvPr id="2" name="Rektangel 1">
          <a:hlinkClick xmlns:r="http://schemas.openxmlformats.org/officeDocument/2006/relationships" r:id="rId1"/>
          <a:extLst>
            <a:ext uri="{FF2B5EF4-FFF2-40B4-BE49-F238E27FC236}">
              <a16:creationId xmlns:a16="http://schemas.microsoft.com/office/drawing/2014/main" id="{C4A78157-4429-480A-8D9C-955E44FFE774}"/>
            </a:ext>
          </a:extLst>
        </xdr:cNvPr>
        <xdr:cNvSpPr/>
      </xdr:nvSpPr>
      <xdr:spPr>
        <a:xfrm>
          <a:off x="0" y="323850"/>
          <a:ext cx="840649" cy="235132"/>
        </a:xfrm>
        <a:prstGeom prst="rect">
          <a:avLst/>
        </a:prstGeom>
        <a:solidFill>
          <a:srgbClr val="002060"/>
        </a:solidFill>
        <a:ln w="12700" cap="flat" cmpd="sng" algn="ctr">
          <a:solidFill>
            <a:srgbClr val="002060"/>
          </a:solid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nb-NO" sz="1100" b="0" i="0" u="none" strike="noStrike" kern="0" cap="none" spc="0" normalizeH="0" baseline="0" noProof="0">
              <a:ln>
                <a:noFill/>
              </a:ln>
              <a:solidFill>
                <a:sysClr val="window" lastClr="FFFFFF"/>
              </a:solidFill>
              <a:effectLst/>
              <a:uLnTx/>
              <a:uFillTx/>
              <a:latin typeface="Calibri" panose="020F0502020204030204"/>
              <a:ea typeface="+mn-ea"/>
              <a:cs typeface="+mn-cs"/>
            </a:rPr>
            <a:t>Contents</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nb-NO"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1</xdr:row>
      <xdr:rowOff>0</xdr:rowOff>
    </xdr:from>
    <xdr:to>
      <xdr:col>1</xdr:col>
      <xdr:colOff>50074</xdr:colOff>
      <xdr:row>2</xdr:row>
      <xdr:rowOff>54157</xdr:rowOff>
    </xdr:to>
    <xdr:sp macro="" textlink="">
      <xdr:nvSpPr>
        <xdr:cNvPr id="2" name="Rektangel 1">
          <a:hlinkClick xmlns:r="http://schemas.openxmlformats.org/officeDocument/2006/relationships" r:id="rId1"/>
          <a:extLst>
            <a:ext uri="{FF2B5EF4-FFF2-40B4-BE49-F238E27FC236}">
              <a16:creationId xmlns:a16="http://schemas.microsoft.com/office/drawing/2014/main" id="{91B83056-5CC2-4454-8E9D-4C2D537C930D}"/>
            </a:ext>
          </a:extLst>
        </xdr:cNvPr>
        <xdr:cNvSpPr/>
      </xdr:nvSpPr>
      <xdr:spPr>
        <a:xfrm>
          <a:off x="0" y="323850"/>
          <a:ext cx="840649" cy="235132"/>
        </a:xfrm>
        <a:prstGeom prst="rect">
          <a:avLst/>
        </a:prstGeom>
        <a:solidFill>
          <a:srgbClr val="002060"/>
        </a:solidFill>
        <a:ln w="12700" cap="flat" cmpd="sng" algn="ctr">
          <a:solidFill>
            <a:srgbClr val="002060"/>
          </a:solid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nb-NO" sz="1100" b="0" i="0" u="none" strike="noStrike" kern="0" cap="none" spc="0" normalizeH="0" baseline="0" noProof="0">
              <a:ln>
                <a:noFill/>
              </a:ln>
              <a:solidFill>
                <a:sysClr val="window" lastClr="FFFFFF"/>
              </a:solidFill>
              <a:effectLst/>
              <a:uLnTx/>
              <a:uFillTx/>
              <a:latin typeface="Calibri" panose="020F0502020204030204"/>
              <a:ea typeface="+mn-ea"/>
              <a:cs typeface="+mn-cs"/>
            </a:rPr>
            <a:t>Contents</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nb-NO"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1</xdr:row>
      <xdr:rowOff>0</xdr:rowOff>
    </xdr:from>
    <xdr:to>
      <xdr:col>1</xdr:col>
      <xdr:colOff>50074</xdr:colOff>
      <xdr:row>2</xdr:row>
      <xdr:rowOff>54157</xdr:rowOff>
    </xdr:to>
    <xdr:sp macro="" textlink="">
      <xdr:nvSpPr>
        <xdr:cNvPr id="2" name="Rektangel 1">
          <a:hlinkClick xmlns:r="http://schemas.openxmlformats.org/officeDocument/2006/relationships" r:id="rId1"/>
          <a:extLst>
            <a:ext uri="{FF2B5EF4-FFF2-40B4-BE49-F238E27FC236}">
              <a16:creationId xmlns:a16="http://schemas.microsoft.com/office/drawing/2014/main" id="{982CE8D7-F49E-4630-B80B-377D6FFD7D13}"/>
            </a:ext>
          </a:extLst>
        </xdr:cNvPr>
        <xdr:cNvSpPr/>
      </xdr:nvSpPr>
      <xdr:spPr>
        <a:xfrm>
          <a:off x="0" y="323850"/>
          <a:ext cx="840649" cy="235132"/>
        </a:xfrm>
        <a:prstGeom prst="rect">
          <a:avLst/>
        </a:prstGeom>
        <a:solidFill>
          <a:srgbClr val="002060"/>
        </a:solidFill>
        <a:ln w="12700" cap="flat" cmpd="sng" algn="ctr">
          <a:solidFill>
            <a:srgbClr val="002060"/>
          </a:solid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nb-NO" sz="1100" b="0" i="0" u="none" strike="noStrike" kern="0" cap="none" spc="0" normalizeH="0" baseline="0" noProof="0">
              <a:ln>
                <a:noFill/>
              </a:ln>
              <a:solidFill>
                <a:sysClr val="window" lastClr="FFFFFF"/>
              </a:solidFill>
              <a:effectLst/>
              <a:uLnTx/>
              <a:uFillTx/>
              <a:latin typeface="Calibri" panose="020F0502020204030204"/>
              <a:ea typeface="+mn-ea"/>
              <a:cs typeface="+mn-cs"/>
            </a:rPr>
            <a:t>Contents</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nb-NO"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840649</xdr:colOff>
      <xdr:row>2</xdr:row>
      <xdr:rowOff>54157</xdr:rowOff>
    </xdr:to>
    <xdr:sp macro="" textlink="">
      <xdr:nvSpPr>
        <xdr:cNvPr id="2" name="Rektangel 1">
          <a:hlinkClick xmlns:r="http://schemas.openxmlformats.org/officeDocument/2006/relationships" r:id="rId1"/>
          <a:extLst>
            <a:ext uri="{FF2B5EF4-FFF2-40B4-BE49-F238E27FC236}">
              <a16:creationId xmlns:a16="http://schemas.microsoft.com/office/drawing/2014/main" id="{2AB46A6C-9A35-4ECB-B14A-42FBCE17FC90}"/>
            </a:ext>
          </a:extLst>
        </xdr:cNvPr>
        <xdr:cNvSpPr/>
      </xdr:nvSpPr>
      <xdr:spPr>
        <a:xfrm>
          <a:off x="0" y="323850"/>
          <a:ext cx="840649" cy="235132"/>
        </a:xfrm>
        <a:prstGeom prst="rect">
          <a:avLst/>
        </a:prstGeom>
        <a:solidFill>
          <a:srgbClr val="002060"/>
        </a:solidFill>
        <a:ln w="12700" cap="flat" cmpd="sng" algn="ctr">
          <a:solidFill>
            <a:srgbClr val="002060"/>
          </a:solid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nb-NO" sz="1100" b="0" i="0" u="none" strike="noStrike" kern="0" cap="none" spc="0" normalizeH="0" baseline="0" noProof="0">
              <a:ln>
                <a:noFill/>
              </a:ln>
              <a:solidFill>
                <a:sysClr val="window" lastClr="FFFFFF"/>
              </a:solidFill>
              <a:effectLst/>
              <a:uLnTx/>
              <a:uFillTx/>
              <a:latin typeface="Calibri" panose="020F0502020204030204"/>
              <a:ea typeface="+mn-ea"/>
              <a:cs typeface="+mn-cs"/>
            </a:rPr>
            <a:t>Contents</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nb-NO"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0</xdr:colOff>
      <xdr:row>1</xdr:row>
      <xdr:rowOff>0</xdr:rowOff>
    </xdr:from>
    <xdr:to>
      <xdr:col>1</xdr:col>
      <xdr:colOff>50074</xdr:colOff>
      <xdr:row>2</xdr:row>
      <xdr:rowOff>54157</xdr:rowOff>
    </xdr:to>
    <xdr:sp macro="" textlink="">
      <xdr:nvSpPr>
        <xdr:cNvPr id="2" name="Rektangel 1">
          <a:hlinkClick xmlns:r="http://schemas.openxmlformats.org/officeDocument/2006/relationships" r:id="rId1"/>
          <a:extLst>
            <a:ext uri="{FF2B5EF4-FFF2-40B4-BE49-F238E27FC236}">
              <a16:creationId xmlns:a16="http://schemas.microsoft.com/office/drawing/2014/main" id="{1695206B-79C0-4D9D-9BA2-043CFE80CEBD}"/>
            </a:ext>
          </a:extLst>
        </xdr:cNvPr>
        <xdr:cNvSpPr/>
      </xdr:nvSpPr>
      <xdr:spPr>
        <a:xfrm>
          <a:off x="0" y="323850"/>
          <a:ext cx="840649" cy="235132"/>
        </a:xfrm>
        <a:prstGeom prst="rect">
          <a:avLst/>
        </a:prstGeom>
        <a:solidFill>
          <a:srgbClr val="002060"/>
        </a:solidFill>
        <a:ln w="12700" cap="flat" cmpd="sng" algn="ctr">
          <a:solidFill>
            <a:srgbClr val="002060"/>
          </a:solid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nb-NO" sz="1100" b="0" i="0" u="none" strike="noStrike" kern="0" cap="none" spc="0" normalizeH="0" baseline="0" noProof="0">
              <a:ln>
                <a:noFill/>
              </a:ln>
              <a:solidFill>
                <a:sysClr val="window" lastClr="FFFFFF"/>
              </a:solidFill>
              <a:effectLst/>
              <a:uLnTx/>
              <a:uFillTx/>
              <a:latin typeface="Calibri" panose="020F0502020204030204"/>
              <a:ea typeface="+mn-ea"/>
              <a:cs typeface="+mn-cs"/>
            </a:rPr>
            <a:t>Contents</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nb-NO"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840649</xdr:colOff>
      <xdr:row>2</xdr:row>
      <xdr:rowOff>54157</xdr:rowOff>
    </xdr:to>
    <xdr:sp macro="" textlink="">
      <xdr:nvSpPr>
        <xdr:cNvPr id="2" name="Rektangel 1">
          <a:hlinkClick xmlns:r="http://schemas.openxmlformats.org/officeDocument/2006/relationships" r:id="rId1"/>
          <a:extLst>
            <a:ext uri="{FF2B5EF4-FFF2-40B4-BE49-F238E27FC236}">
              <a16:creationId xmlns:a16="http://schemas.microsoft.com/office/drawing/2014/main" id="{D28295C6-7157-4B4B-8E28-CC629B6E7130}"/>
            </a:ext>
          </a:extLst>
        </xdr:cNvPr>
        <xdr:cNvSpPr/>
      </xdr:nvSpPr>
      <xdr:spPr>
        <a:xfrm>
          <a:off x="0" y="323850"/>
          <a:ext cx="840649" cy="235132"/>
        </a:xfrm>
        <a:prstGeom prst="rect">
          <a:avLst/>
        </a:prstGeom>
        <a:solidFill>
          <a:srgbClr val="002060"/>
        </a:solidFill>
        <a:ln w="12700" cap="flat" cmpd="sng" algn="ctr">
          <a:solidFill>
            <a:srgbClr val="002060"/>
          </a:solid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nb-NO" sz="1100" b="0" i="0" u="none" strike="noStrike" kern="0" cap="none" spc="0" normalizeH="0" baseline="0" noProof="0">
              <a:ln>
                <a:noFill/>
              </a:ln>
              <a:solidFill>
                <a:sysClr val="window" lastClr="FFFFFF"/>
              </a:solidFill>
              <a:effectLst/>
              <a:uLnTx/>
              <a:uFillTx/>
              <a:latin typeface="Calibri" panose="020F0502020204030204"/>
              <a:ea typeface="+mn-ea"/>
              <a:cs typeface="+mn-cs"/>
            </a:rPr>
            <a:t>Contents</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nb-NO"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1</xdr:row>
      <xdr:rowOff>0</xdr:rowOff>
    </xdr:from>
    <xdr:to>
      <xdr:col>1</xdr:col>
      <xdr:colOff>307249</xdr:colOff>
      <xdr:row>2</xdr:row>
      <xdr:rowOff>44632</xdr:rowOff>
    </xdr:to>
    <xdr:sp macro="" textlink="">
      <xdr:nvSpPr>
        <xdr:cNvPr id="2" name="Rektangel 1">
          <a:hlinkClick xmlns:r="http://schemas.openxmlformats.org/officeDocument/2006/relationships" r:id="rId1"/>
          <a:extLst>
            <a:ext uri="{FF2B5EF4-FFF2-40B4-BE49-F238E27FC236}">
              <a16:creationId xmlns:a16="http://schemas.microsoft.com/office/drawing/2014/main" id="{84CB75B3-D5F3-4565-8A98-A89772C4F77A}"/>
            </a:ext>
          </a:extLst>
        </xdr:cNvPr>
        <xdr:cNvSpPr/>
      </xdr:nvSpPr>
      <xdr:spPr>
        <a:xfrm>
          <a:off x="0" y="323850"/>
          <a:ext cx="840649" cy="235132"/>
        </a:xfrm>
        <a:prstGeom prst="rect">
          <a:avLst/>
        </a:prstGeom>
        <a:solidFill>
          <a:srgbClr val="002060"/>
        </a:solidFill>
        <a:ln w="12700" cap="flat" cmpd="sng" algn="ctr">
          <a:solidFill>
            <a:srgbClr val="002060"/>
          </a:solid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nb-NO" sz="1100" b="0" i="0" u="none" strike="noStrike" kern="0" cap="none" spc="0" normalizeH="0" baseline="0" noProof="0">
              <a:ln>
                <a:noFill/>
              </a:ln>
              <a:solidFill>
                <a:sysClr val="window" lastClr="FFFFFF"/>
              </a:solidFill>
              <a:effectLst/>
              <a:uLnTx/>
              <a:uFillTx/>
              <a:latin typeface="Calibri" panose="020F0502020204030204"/>
              <a:ea typeface="+mn-ea"/>
              <a:cs typeface="+mn-cs"/>
            </a:rPr>
            <a:t>Contents</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nb-NO"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0</xdr:rowOff>
    </xdr:from>
    <xdr:to>
      <xdr:col>1</xdr:col>
      <xdr:colOff>48169</xdr:colOff>
      <xdr:row>2</xdr:row>
      <xdr:rowOff>50347</xdr:rowOff>
    </xdr:to>
    <xdr:sp macro="" textlink="">
      <xdr:nvSpPr>
        <xdr:cNvPr id="4" name="Rektangel 3">
          <a:hlinkClick xmlns:r="http://schemas.openxmlformats.org/officeDocument/2006/relationships" r:id="rId1"/>
          <a:extLst>
            <a:ext uri="{FF2B5EF4-FFF2-40B4-BE49-F238E27FC236}">
              <a16:creationId xmlns:a16="http://schemas.microsoft.com/office/drawing/2014/main" id="{12EE2F2F-7CB8-4755-B4C1-F915A59B7DEC}"/>
            </a:ext>
          </a:extLst>
        </xdr:cNvPr>
        <xdr:cNvSpPr/>
      </xdr:nvSpPr>
      <xdr:spPr>
        <a:xfrm>
          <a:off x="0" y="323850"/>
          <a:ext cx="838744" cy="231322"/>
        </a:xfrm>
        <a:prstGeom prst="rect">
          <a:avLst/>
        </a:prstGeom>
        <a:solidFill>
          <a:srgbClr val="002060"/>
        </a:solidFill>
        <a:ln w="12700" cap="flat" cmpd="sng" algn="ctr">
          <a:solidFill>
            <a:srgbClr val="002060"/>
          </a:solid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nb-NO" sz="1100" b="0" i="0" u="none" strike="noStrike" kern="0" cap="none" spc="0" normalizeH="0" baseline="0" noProof="0">
              <a:ln>
                <a:noFill/>
              </a:ln>
              <a:solidFill>
                <a:sysClr val="window" lastClr="FFFFFF"/>
              </a:solidFill>
              <a:effectLst/>
              <a:uLnTx/>
              <a:uFillTx/>
              <a:latin typeface="Calibri" panose="020F0502020204030204"/>
              <a:ea typeface="+mn-ea"/>
              <a:cs typeface="+mn-cs"/>
            </a:rPr>
            <a:t>Contents</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nb-NO"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1</xdr:row>
      <xdr:rowOff>0</xdr:rowOff>
    </xdr:from>
    <xdr:to>
      <xdr:col>1</xdr:col>
      <xdr:colOff>307249</xdr:colOff>
      <xdr:row>2</xdr:row>
      <xdr:rowOff>6532</xdr:rowOff>
    </xdr:to>
    <xdr:sp macro="" textlink="">
      <xdr:nvSpPr>
        <xdr:cNvPr id="2" name="Rektangel 1">
          <a:hlinkClick xmlns:r="http://schemas.openxmlformats.org/officeDocument/2006/relationships" r:id="rId1"/>
          <a:extLst>
            <a:ext uri="{FF2B5EF4-FFF2-40B4-BE49-F238E27FC236}">
              <a16:creationId xmlns:a16="http://schemas.microsoft.com/office/drawing/2014/main" id="{933B16CC-A74D-45ED-B310-6DDD9F8A0E8A}"/>
            </a:ext>
          </a:extLst>
        </xdr:cNvPr>
        <xdr:cNvSpPr/>
      </xdr:nvSpPr>
      <xdr:spPr>
        <a:xfrm>
          <a:off x="0" y="323850"/>
          <a:ext cx="840649" cy="235132"/>
        </a:xfrm>
        <a:prstGeom prst="rect">
          <a:avLst/>
        </a:prstGeom>
        <a:solidFill>
          <a:srgbClr val="002060"/>
        </a:solidFill>
        <a:ln w="12700" cap="flat" cmpd="sng" algn="ctr">
          <a:solidFill>
            <a:srgbClr val="002060"/>
          </a:solid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nb-NO" sz="1100" b="0" i="0" u="none" strike="noStrike" kern="0" cap="none" spc="0" normalizeH="0" baseline="0" noProof="0">
              <a:ln>
                <a:noFill/>
              </a:ln>
              <a:solidFill>
                <a:sysClr val="window" lastClr="FFFFFF"/>
              </a:solidFill>
              <a:effectLst/>
              <a:uLnTx/>
              <a:uFillTx/>
              <a:latin typeface="Calibri" panose="020F0502020204030204"/>
              <a:ea typeface="+mn-ea"/>
              <a:cs typeface="+mn-cs"/>
            </a:rPr>
            <a:t>Contents</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nb-NO"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840649</xdr:colOff>
      <xdr:row>2</xdr:row>
      <xdr:rowOff>54157</xdr:rowOff>
    </xdr:to>
    <xdr:sp macro="" textlink="">
      <xdr:nvSpPr>
        <xdr:cNvPr id="2" name="Rektangel 1">
          <a:hlinkClick xmlns:r="http://schemas.openxmlformats.org/officeDocument/2006/relationships" r:id="rId1"/>
          <a:extLst>
            <a:ext uri="{FF2B5EF4-FFF2-40B4-BE49-F238E27FC236}">
              <a16:creationId xmlns:a16="http://schemas.microsoft.com/office/drawing/2014/main" id="{25B3CB47-DD6D-4214-904A-A8BF8A98997A}"/>
            </a:ext>
          </a:extLst>
        </xdr:cNvPr>
        <xdr:cNvSpPr/>
      </xdr:nvSpPr>
      <xdr:spPr>
        <a:xfrm>
          <a:off x="0" y="323850"/>
          <a:ext cx="840649" cy="235132"/>
        </a:xfrm>
        <a:prstGeom prst="rect">
          <a:avLst/>
        </a:prstGeom>
        <a:solidFill>
          <a:srgbClr val="002060"/>
        </a:solidFill>
        <a:ln w="12700" cap="flat" cmpd="sng" algn="ctr">
          <a:solidFill>
            <a:srgbClr val="002060"/>
          </a:solid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nb-NO" sz="1100" b="0" i="0" u="none" strike="noStrike" kern="0" cap="none" spc="0" normalizeH="0" baseline="0" noProof="0">
              <a:ln>
                <a:noFill/>
              </a:ln>
              <a:solidFill>
                <a:sysClr val="window" lastClr="FFFFFF"/>
              </a:solidFill>
              <a:effectLst/>
              <a:uLnTx/>
              <a:uFillTx/>
              <a:latin typeface="Calibri" panose="020F0502020204030204"/>
              <a:ea typeface="+mn-ea"/>
              <a:cs typeface="+mn-cs"/>
            </a:rPr>
            <a:t>Contents</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nb-NO"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0</xdr:colOff>
      <xdr:row>1</xdr:row>
      <xdr:rowOff>0</xdr:rowOff>
    </xdr:from>
    <xdr:to>
      <xdr:col>1</xdr:col>
      <xdr:colOff>602524</xdr:colOff>
      <xdr:row>2</xdr:row>
      <xdr:rowOff>54157</xdr:rowOff>
    </xdr:to>
    <xdr:sp macro="" textlink="">
      <xdr:nvSpPr>
        <xdr:cNvPr id="2" name="Rektangel 1">
          <a:hlinkClick xmlns:r="http://schemas.openxmlformats.org/officeDocument/2006/relationships" r:id="rId1"/>
          <a:extLst>
            <a:ext uri="{FF2B5EF4-FFF2-40B4-BE49-F238E27FC236}">
              <a16:creationId xmlns:a16="http://schemas.microsoft.com/office/drawing/2014/main" id="{4D8B14CA-B99B-49F7-A686-999AC48392CA}"/>
            </a:ext>
          </a:extLst>
        </xdr:cNvPr>
        <xdr:cNvSpPr/>
      </xdr:nvSpPr>
      <xdr:spPr>
        <a:xfrm>
          <a:off x="0" y="323850"/>
          <a:ext cx="840649" cy="235132"/>
        </a:xfrm>
        <a:prstGeom prst="rect">
          <a:avLst/>
        </a:prstGeom>
        <a:solidFill>
          <a:srgbClr val="002060"/>
        </a:solidFill>
        <a:ln w="12700" cap="flat" cmpd="sng" algn="ctr">
          <a:solidFill>
            <a:srgbClr val="002060"/>
          </a:solid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nb-NO" sz="1100" b="0" i="0" u="none" strike="noStrike" kern="0" cap="none" spc="0" normalizeH="0" baseline="0" noProof="0">
              <a:ln>
                <a:noFill/>
              </a:ln>
              <a:solidFill>
                <a:sysClr val="window" lastClr="FFFFFF"/>
              </a:solidFill>
              <a:effectLst/>
              <a:uLnTx/>
              <a:uFillTx/>
              <a:latin typeface="Calibri" panose="020F0502020204030204"/>
              <a:ea typeface="+mn-ea"/>
              <a:cs typeface="+mn-cs"/>
            </a:rPr>
            <a:t>Contents</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nb-NO"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0</xdr:rowOff>
    </xdr:from>
    <xdr:to>
      <xdr:col>1</xdr:col>
      <xdr:colOff>307249</xdr:colOff>
      <xdr:row>2</xdr:row>
      <xdr:rowOff>54157</xdr:rowOff>
    </xdr:to>
    <xdr:sp macro="" textlink="">
      <xdr:nvSpPr>
        <xdr:cNvPr id="12" name="Rektangel 11">
          <a:hlinkClick xmlns:r="http://schemas.openxmlformats.org/officeDocument/2006/relationships" r:id="rId1"/>
          <a:extLst>
            <a:ext uri="{FF2B5EF4-FFF2-40B4-BE49-F238E27FC236}">
              <a16:creationId xmlns:a16="http://schemas.microsoft.com/office/drawing/2014/main" id="{6DD6B8CD-EB94-4F7F-BA48-202F83031CFC}"/>
            </a:ext>
          </a:extLst>
        </xdr:cNvPr>
        <xdr:cNvSpPr/>
      </xdr:nvSpPr>
      <xdr:spPr>
        <a:xfrm>
          <a:off x="0" y="323850"/>
          <a:ext cx="840649" cy="235132"/>
        </a:xfrm>
        <a:prstGeom prst="rect">
          <a:avLst/>
        </a:prstGeom>
        <a:solidFill>
          <a:srgbClr val="002060"/>
        </a:solidFill>
        <a:ln w="12700" cap="flat" cmpd="sng" algn="ctr">
          <a:solidFill>
            <a:srgbClr val="002060"/>
          </a:solid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nb-NO" sz="1100" b="0" i="0" u="none" strike="noStrike" kern="0" cap="none" spc="0" normalizeH="0" baseline="0" noProof="0">
              <a:ln>
                <a:noFill/>
              </a:ln>
              <a:solidFill>
                <a:sysClr val="window" lastClr="FFFFFF"/>
              </a:solidFill>
              <a:effectLst/>
              <a:uLnTx/>
              <a:uFillTx/>
              <a:latin typeface="Calibri" panose="020F0502020204030204"/>
              <a:ea typeface="+mn-ea"/>
              <a:cs typeface="+mn-cs"/>
            </a:rPr>
            <a:t>Contents</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nb-NO"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xdr:row>
      <xdr:rowOff>0</xdr:rowOff>
    </xdr:from>
    <xdr:to>
      <xdr:col>1</xdr:col>
      <xdr:colOff>307249</xdr:colOff>
      <xdr:row>2</xdr:row>
      <xdr:rowOff>57967</xdr:rowOff>
    </xdr:to>
    <xdr:sp macro="" textlink="">
      <xdr:nvSpPr>
        <xdr:cNvPr id="3" name="Rektangel 2">
          <a:hlinkClick xmlns:r="http://schemas.openxmlformats.org/officeDocument/2006/relationships" r:id="rId1"/>
          <a:extLst>
            <a:ext uri="{FF2B5EF4-FFF2-40B4-BE49-F238E27FC236}">
              <a16:creationId xmlns:a16="http://schemas.microsoft.com/office/drawing/2014/main" id="{3672595C-35CD-4377-9058-6C2172BC6D1D}"/>
            </a:ext>
          </a:extLst>
        </xdr:cNvPr>
        <xdr:cNvSpPr/>
      </xdr:nvSpPr>
      <xdr:spPr>
        <a:xfrm>
          <a:off x="0" y="323850"/>
          <a:ext cx="840649" cy="238942"/>
        </a:xfrm>
        <a:prstGeom prst="rect">
          <a:avLst/>
        </a:prstGeom>
        <a:solidFill>
          <a:srgbClr val="002060"/>
        </a:solidFill>
        <a:ln w="12700" cap="flat" cmpd="sng" algn="ctr">
          <a:solidFill>
            <a:srgbClr val="002060"/>
          </a:solid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nb-NO" sz="1100" b="0" i="0" u="none" strike="noStrike" kern="0" cap="none" spc="0" normalizeH="0" baseline="0" noProof="0">
              <a:ln>
                <a:noFill/>
              </a:ln>
              <a:solidFill>
                <a:sysClr val="window" lastClr="FFFFFF"/>
              </a:solidFill>
              <a:effectLst/>
              <a:uLnTx/>
              <a:uFillTx/>
              <a:latin typeface="Calibri" panose="020F0502020204030204"/>
              <a:ea typeface="+mn-ea"/>
              <a:cs typeface="+mn-cs"/>
            </a:rPr>
            <a:t>Contents</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nb-NO"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1</xdr:row>
      <xdr:rowOff>0</xdr:rowOff>
    </xdr:from>
    <xdr:to>
      <xdr:col>1</xdr:col>
      <xdr:colOff>307249</xdr:colOff>
      <xdr:row>2</xdr:row>
      <xdr:rowOff>54157</xdr:rowOff>
    </xdr:to>
    <xdr:sp macro="" textlink="">
      <xdr:nvSpPr>
        <xdr:cNvPr id="2" name="Rektangel 1">
          <a:hlinkClick xmlns:r="http://schemas.openxmlformats.org/officeDocument/2006/relationships" r:id="rId1"/>
          <a:extLst>
            <a:ext uri="{FF2B5EF4-FFF2-40B4-BE49-F238E27FC236}">
              <a16:creationId xmlns:a16="http://schemas.microsoft.com/office/drawing/2014/main" id="{095A64E2-8A08-4A74-AC82-2E3C6D4256FC}"/>
            </a:ext>
          </a:extLst>
        </xdr:cNvPr>
        <xdr:cNvSpPr/>
      </xdr:nvSpPr>
      <xdr:spPr>
        <a:xfrm>
          <a:off x="0" y="323850"/>
          <a:ext cx="840649" cy="235132"/>
        </a:xfrm>
        <a:prstGeom prst="rect">
          <a:avLst/>
        </a:prstGeom>
        <a:solidFill>
          <a:srgbClr val="002060"/>
        </a:solidFill>
        <a:ln w="12700" cap="flat" cmpd="sng" algn="ctr">
          <a:solidFill>
            <a:srgbClr val="002060"/>
          </a:solid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nb-NO" sz="1100" b="0" i="0" u="none" strike="noStrike" kern="0" cap="none" spc="0" normalizeH="0" baseline="0" noProof="0">
              <a:ln>
                <a:noFill/>
              </a:ln>
              <a:solidFill>
                <a:sysClr val="window" lastClr="FFFFFF"/>
              </a:solidFill>
              <a:effectLst/>
              <a:uLnTx/>
              <a:uFillTx/>
              <a:latin typeface="Calibri" panose="020F0502020204030204"/>
              <a:ea typeface="+mn-ea"/>
              <a:cs typeface="+mn-cs"/>
            </a:rPr>
            <a:t>Contents</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nb-NO"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1</xdr:row>
      <xdr:rowOff>0</xdr:rowOff>
    </xdr:from>
    <xdr:to>
      <xdr:col>1</xdr:col>
      <xdr:colOff>307249</xdr:colOff>
      <xdr:row>2</xdr:row>
      <xdr:rowOff>54157</xdr:rowOff>
    </xdr:to>
    <xdr:sp macro="" textlink="">
      <xdr:nvSpPr>
        <xdr:cNvPr id="2" name="Rektangel 1">
          <a:hlinkClick xmlns:r="http://schemas.openxmlformats.org/officeDocument/2006/relationships" r:id="rId1"/>
          <a:extLst>
            <a:ext uri="{FF2B5EF4-FFF2-40B4-BE49-F238E27FC236}">
              <a16:creationId xmlns:a16="http://schemas.microsoft.com/office/drawing/2014/main" id="{3C7104B0-970D-41AF-AD21-9AF3E30C6C59}"/>
            </a:ext>
          </a:extLst>
        </xdr:cNvPr>
        <xdr:cNvSpPr/>
      </xdr:nvSpPr>
      <xdr:spPr>
        <a:xfrm>
          <a:off x="0" y="323850"/>
          <a:ext cx="840649" cy="235132"/>
        </a:xfrm>
        <a:prstGeom prst="rect">
          <a:avLst/>
        </a:prstGeom>
        <a:solidFill>
          <a:srgbClr val="002060"/>
        </a:solidFill>
        <a:ln w="12700" cap="flat" cmpd="sng" algn="ctr">
          <a:solidFill>
            <a:srgbClr val="002060"/>
          </a:solid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nb-NO" sz="1100" b="0" i="0" u="none" strike="noStrike" kern="0" cap="none" spc="0" normalizeH="0" baseline="0" noProof="0">
              <a:ln>
                <a:noFill/>
              </a:ln>
              <a:solidFill>
                <a:sysClr val="window" lastClr="FFFFFF"/>
              </a:solidFill>
              <a:effectLst/>
              <a:uLnTx/>
              <a:uFillTx/>
              <a:latin typeface="Calibri" panose="020F0502020204030204"/>
              <a:ea typeface="+mn-ea"/>
              <a:cs typeface="+mn-cs"/>
            </a:rPr>
            <a:t>Contents</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nb-NO"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1</xdr:row>
      <xdr:rowOff>0</xdr:rowOff>
    </xdr:from>
    <xdr:to>
      <xdr:col>1</xdr:col>
      <xdr:colOff>307249</xdr:colOff>
      <xdr:row>2</xdr:row>
      <xdr:rowOff>54157</xdr:rowOff>
    </xdr:to>
    <xdr:sp macro="" textlink="">
      <xdr:nvSpPr>
        <xdr:cNvPr id="2" name="Rektangel 1">
          <a:hlinkClick xmlns:r="http://schemas.openxmlformats.org/officeDocument/2006/relationships" r:id="rId1"/>
          <a:extLst>
            <a:ext uri="{FF2B5EF4-FFF2-40B4-BE49-F238E27FC236}">
              <a16:creationId xmlns:a16="http://schemas.microsoft.com/office/drawing/2014/main" id="{ADEB7AB8-397C-4D28-8C11-2CFF2520A637}"/>
            </a:ext>
          </a:extLst>
        </xdr:cNvPr>
        <xdr:cNvSpPr/>
      </xdr:nvSpPr>
      <xdr:spPr>
        <a:xfrm>
          <a:off x="0" y="323850"/>
          <a:ext cx="840649" cy="235132"/>
        </a:xfrm>
        <a:prstGeom prst="rect">
          <a:avLst/>
        </a:prstGeom>
        <a:solidFill>
          <a:srgbClr val="002060"/>
        </a:solidFill>
        <a:ln w="12700" cap="flat" cmpd="sng" algn="ctr">
          <a:solidFill>
            <a:srgbClr val="002060"/>
          </a:solid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nb-NO" sz="1100" b="0" i="0" u="none" strike="noStrike" kern="0" cap="none" spc="0" normalizeH="0" baseline="0" noProof="0">
              <a:ln>
                <a:noFill/>
              </a:ln>
              <a:solidFill>
                <a:sysClr val="window" lastClr="FFFFFF"/>
              </a:solidFill>
              <a:effectLst/>
              <a:uLnTx/>
              <a:uFillTx/>
              <a:latin typeface="Calibri" panose="020F0502020204030204"/>
              <a:ea typeface="+mn-ea"/>
              <a:cs typeface="+mn-cs"/>
            </a:rPr>
            <a:t>Contents</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nb-NO"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1</xdr:row>
      <xdr:rowOff>0</xdr:rowOff>
    </xdr:from>
    <xdr:to>
      <xdr:col>1</xdr:col>
      <xdr:colOff>297724</xdr:colOff>
      <xdr:row>2</xdr:row>
      <xdr:rowOff>54157</xdr:rowOff>
    </xdr:to>
    <xdr:sp macro="" textlink="">
      <xdr:nvSpPr>
        <xdr:cNvPr id="2" name="Rektangel 1">
          <a:hlinkClick xmlns:r="http://schemas.openxmlformats.org/officeDocument/2006/relationships" r:id="rId1"/>
          <a:extLst>
            <a:ext uri="{FF2B5EF4-FFF2-40B4-BE49-F238E27FC236}">
              <a16:creationId xmlns:a16="http://schemas.microsoft.com/office/drawing/2014/main" id="{F07243C4-5724-4066-AC94-E94081EFD289}"/>
            </a:ext>
          </a:extLst>
        </xdr:cNvPr>
        <xdr:cNvSpPr/>
      </xdr:nvSpPr>
      <xdr:spPr>
        <a:xfrm>
          <a:off x="0" y="323850"/>
          <a:ext cx="840649" cy="235132"/>
        </a:xfrm>
        <a:prstGeom prst="rect">
          <a:avLst/>
        </a:prstGeom>
        <a:solidFill>
          <a:srgbClr val="002060"/>
        </a:solidFill>
        <a:ln w="12700" cap="flat" cmpd="sng" algn="ctr">
          <a:solidFill>
            <a:srgbClr val="002060"/>
          </a:solid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nb-NO" sz="1100" b="0" i="0" u="none" strike="noStrike" kern="0" cap="none" spc="0" normalizeH="0" baseline="0" noProof="0">
              <a:ln>
                <a:noFill/>
              </a:ln>
              <a:solidFill>
                <a:sysClr val="window" lastClr="FFFFFF"/>
              </a:solidFill>
              <a:effectLst/>
              <a:uLnTx/>
              <a:uFillTx/>
              <a:latin typeface="Calibri" panose="020F0502020204030204"/>
              <a:ea typeface="+mn-ea"/>
              <a:cs typeface="+mn-cs"/>
            </a:rPr>
            <a:t>Contents</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nb-NO"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1</xdr:row>
      <xdr:rowOff>0</xdr:rowOff>
    </xdr:from>
    <xdr:to>
      <xdr:col>1</xdr:col>
      <xdr:colOff>307249</xdr:colOff>
      <xdr:row>2</xdr:row>
      <xdr:rowOff>54157</xdr:rowOff>
    </xdr:to>
    <xdr:sp macro="" textlink="">
      <xdr:nvSpPr>
        <xdr:cNvPr id="2" name="Rektangel 1">
          <a:hlinkClick xmlns:r="http://schemas.openxmlformats.org/officeDocument/2006/relationships" r:id="rId1"/>
          <a:extLst>
            <a:ext uri="{FF2B5EF4-FFF2-40B4-BE49-F238E27FC236}">
              <a16:creationId xmlns:a16="http://schemas.microsoft.com/office/drawing/2014/main" id="{0EA11144-1CCF-4816-8FC9-28F89D2FDBEE}"/>
            </a:ext>
          </a:extLst>
        </xdr:cNvPr>
        <xdr:cNvSpPr/>
      </xdr:nvSpPr>
      <xdr:spPr>
        <a:xfrm>
          <a:off x="0" y="323850"/>
          <a:ext cx="840649" cy="235132"/>
        </a:xfrm>
        <a:prstGeom prst="rect">
          <a:avLst/>
        </a:prstGeom>
        <a:solidFill>
          <a:srgbClr val="002060"/>
        </a:solidFill>
        <a:ln w="12700" cap="flat" cmpd="sng" algn="ctr">
          <a:solidFill>
            <a:srgbClr val="002060"/>
          </a:solid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nb-NO" sz="1100" b="0" i="0" u="none" strike="noStrike" kern="0" cap="none" spc="0" normalizeH="0" baseline="0" noProof="0">
              <a:ln>
                <a:noFill/>
              </a:ln>
              <a:solidFill>
                <a:sysClr val="window" lastClr="FFFFFF"/>
              </a:solidFill>
              <a:effectLst/>
              <a:uLnTx/>
              <a:uFillTx/>
              <a:latin typeface="Calibri" panose="020F0502020204030204"/>
              <a:ea typeface="+mn-ea"/>
              <a:cs typeface="+mn-cs"/>
            </a:rPr>
            <a:t>Contents</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nb-NO"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0.bin"/></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BA7A0E-4527-4DEE-B882-29E5BBE5CA92}">
  <sheetPr>
    <pageSetUpPr fitToPage="1"/>
  </sheetPr>
  <dimension ref="A1:C83"/>
  <sheetViews>
    <sheetView showGridLines="0" tabSelected="1" zoomScale="90" zoomScaleNormal="90" workbookViewId="0">
      <selection activeCell="E2" sqref="E2"/>
    </sheetView>
  </sheetViews>
  <sheetFormatPr baseColWidth="10" defaultColWidth="11.5546875" defaultRowHeight="14.4"/>
  <cols>
    <col min="1" max="1" width="11.5546875" style="50"/>
    <col min="2" max="2" width="82.88671875" style="38" customWidth="1"/>
    <col min="3" max="3" width="23.88671875" style="38" customWidth="1"/>
    <col min="4" max="16384" width="11.5546875" style="38"/>
  </cols>
  <sheetData>
    <row r="1" spans="1:3" s="99" customFormat="1" ht="87" customHeight="1">
      <c r="A1" s="271"/>
      <c r="B1" s="272"/>
      <c r="C1" s="272"/>
    </row>
    <row r="2" spans="1:3" s="99" customFormat="1" ht="42.6" customHeight="1">
      <c r="A2" s="406" t="s">
        <v>601</v>
      </c>
      <c r="B2" s="406"/>
      <c r="C2" s="406"/>
    </row>
    <row r="3" spans="1:3" s="99" customFormat="1" ht="16.2" customHeight="1">
      <c r="A3" s="271"/>
      <c r="B3" s="272"/>
      <c r="C3" s="384" t="s">
        <v>611</v>
      </c>
    </row>
    <row r="4" spans="1:3">
      <c r="A4" s="269" t="s">
        <v>211</v>
      </c>
      <c r="B4" s="270" t="s">
        <v>212</v>
      </c>
      <c r="C4" s="273" t="s">
        <v>206</v>
      </c>
    </row>
    <row r="5" spans="1:3">
      <c r="A5" s="52">
        <v>1</v>
      </c>
      <c r="B5" s="80" t="s">
        <v>213</v>
      </c>
      <c r="C5" s="274" t="s">
        <v>209</v>
      </c>
    </row>
    <row r="6" spans="1:3">
      <c r="A6" s="52">
        <v>2</v>
      </c>
      <c r="B6" s="80" t="s">
        <v>208</v>
      </c>
      <c r="C6" s="274" t="s">
        <v>209</v>
      </c>
    </row>
    <row r="7" spans="1:3">
      <c r="A7" s="52">
        <v>3</v>
      </c>
      <c r="B7" s="80" t="s">
        <v>214</v>
      </c>
      <c r="C7" s="274" t="s">
        <v>209</v>
      </c>
    </row>
    <row r="8" spans="1:3">
      <c r="A8" s="52">
        <v>4</v>
      </c>
      <c r="B8" s="51" t="s">
        <v>215</v>
      </c>
      <c r="C8" s="274" t="s">
        <v>209</v>
      </c>
    </row>
    <row r="9" spans="1:3">
      <c r="A9" s="52">
        <v>5</v>
      </c>
      <c r="B9" s="81" t="s">
        <v>216</v>
      </c>
      <c r="C9" s="274" t="s">
        <v>207</v>
      </c>
    </row>
    <row r="10" spans="1:3">
      <c r="A10" s="52">
        <v>6</v>
      </c>
      <c r="B10" s="80" t="s">
        <v>603</v>
      </c>
      <c r="C10" s="274" t="s">
        <v>207</v>
      </c>
    </row>
    <row r="11" spans="1:3">
      <c r="A11" s="52">
        <v>7</v>
      </c>
      <c r="B11" s="80" t="s">
        <v>602</v>
      </c>
      <c r="C11" s="274" t="s">
        <v>210</v>
      </c>
    </row>
    <row r="12" spans="1:3">
      <c r="A12" s="52">
        <v>8</v>
      </c>
      <c r="B12" s="80" t="s">
        <v>221</v>
      </c>
      <c r="C12" s="274" t="s">
        <v>210</v>
      </c>
    </row>
    <row r="13" spans="1:3" ht="15.6">
      <c r="A13" s="52">
        <v>9</v>
      </c>
      <c r="B13" s="82" t="s">
        <v>222</v>
      </c>
      <c r="C13" s="274" t="s">
        <v>207</v>
      </c>
    </row>
    <row r="14" spans="1:3">
      <c r="A14" s="52">
        <v>10</v>
      </c>
      <c r="B14" s="82" t="s">
        <v>223</v>
      </c>
      <c r="C14" s="274" t="s">
        <v>207</v>
      </c>
    </row>
    <row r="15" spans="1:3">
      <c r="A15" s="52">
        <v>11</v>
      </c>
      <c r="B15" s="80" t="s">
        <v>604</v>
      </c>
      <c r="C15" s="274" t="s">
        <v>207</v>
      </c>
    </row>
    <row r="16" spans="1:3">
      <c r="A16" s="52">
        <v>12</v>
      </c>
      <c r="B16" s="82" t="s">
        <v>584</v>
      </c>
      <c r="C16" s="274" t="s">
        <v>207</v>
      </c>
    </row>
    <row r="17" spans="1:3" s="99" customFormat="1">
      <c r="A17" s="266">
        <v>13</v>
      </c>
      <c r="B17" s="82" t="s">
        <v>585</v>
      </c>
      <c r="C17" s="274" t="s">
        <v>207</v>
      </c>
    </row>
    <row r="18" spans="1:3">
      <c r="A18" s="52">
        <v>14</v>
      </c>
      <c r="B18" s="83" t="s">
        <v>605</v>
      </c>
      <c r="C18" s="274" t="s">
        <v>207</v>
      </c>
    </row>
    <row r="19" spans="1:3">
      <c r="A19" s="275">
        <v>15</v>
      </c>
      <c r="B19" s="51" t="s">
        <v>606</v>
      </c>
      <c r="C19" s="274" t="s">
        <v>207</v>
      </c>
    </row>
    <row r="20" spans="1:3">
      <c r="A20" s="52">
        <v>16</v>
      </c>
      <c r="B20" s="84" t="s">
        <v>607</v>
      </c>
      <c r="C20" s="274" t="s">
        <v>207</v>
      </c>
    </row>
    <row r="21" spans="1:3">
      <c r="A21" s="52">
        <v>17</v>
      </c>
      <c r="B21" s="84" t="s">
        <v>226</v>
      </c>
      <c r="C21" s="274" t="s">
        <v>207</v>
      </c>
    </row>
    <row r="22" spans="1:3">
      <c r="A22" s="52">
        <v>18</v>
      </c>
      <c r="B22" s="80" t="s">
        <v>228</v>
      </c>
      <c r="C22" s="274" t="s">
        <v>209</v>
      </c>
    </row>
    <row r="23" spans="1:3">
      <c r="A23" s="52">
        <v>19</v>
      </c>
      <c r="B23" s="80" t="s">
        <v>230</v>
      </c>
      <c r="C23" s="274" t="s">
        <v>209</v>
      </c>
    </row>
    <row r="24" spans="1:3">
      <c r="A24" s="52">
        <v>20</v>
      </c>
      <c r="B24" s="80" t="s">
        <v>531</v>
      </c>
      <c r="C24" s="274" t="s">
        <v>209</v>
      </c>
    </row>
    <row r="25" spans="1:3">
      <c r="A25" s="267">
        <v>21</v>
      </c>
      <c r="B25" s="85" t="s">
        <v>378</v>
      </c>
      <c r="C25" s="274" t="s">
        <v>209</v>
      </c>
    </row>
    <row r="26" spans="1:3">
      <c r="A26" s="268"/>
    </row>
    <row r="27" spans="1:3">
      <c r="A27" s="37" t="s">
        <v>600</v>
      </c>
      <c r="B27" s="87"/>
    </row>
    <row r="36" spans="1:1">
      <c r="A36" s="38"/>
    </row>
    <row r="37" spans="1:1">
      <c r="A37" s="38"/>
    </row>
    <row r="38" spans="1:1">
      <c r="A38" s="38"/>
    </row>
    <row r="39" spans="1:1">
      <c r="A39" s="38"/>
    </row>
    <row r="40" spans="1:1">
      <c r="A40" s="38"/>
    </row>
    <row r="41" spans="1:1">
      <c r="A41" s="38"/>
    </row>
    <row r="42" spans="1:1">
      <c r="A42" s="38"/>
    </row>
    <row r="43" spans="1:1">
      <c r="A43" s="38"/>
    </row>
    <row r="44" spans="1:1">
      <c r="A44" s="38"/>
    </row>
    <row r="45" spans="1:1">
      <c r="A45" s="38"/>
    </row>
    <row r="46" spans="1:1">
      <c r="A46" s="38"/>
    </row>
    <row r="47" spans="1:1">
      <c r="A47" s="38"/>
    </row>
    <row r="48" spans="1:1">
      <c r="A48" s="38"/>
    </row>
    <row r="49" spans="1:1">
      <c r="A49" s="38"/>
    </row>
    <row r="50" spans="1:1">
      <c r="A50" s="38"/>
    </row>
    <row r="51" spans="1:1">
      <c r="A51" s="38"/>
    </row>
    <row r="52" spans="1:1">
      <c r="A52" s="38"/>
    </row>
    <row r="53" spans="1:1">
      <c r="A53" s="38"/>
    </row>
    <row r="54" spans="1:1">
      <c r="A54" s="38"/>
    </row>
    <row r="55" spans="1:1">
      <c r="A55" s="38"/>
    </row>
    <row r="56" spans="1:1">
      <c r="A56" s="38"/>
    </row>
    <row r="57" spans="1:1">
      <c r="A57" s="38"/>
    </row>
    <row r="58" spans="1:1">
      <c r="A58" s="38"/>
    </row>
    <row r="59" spans="1:1">
      <c r="A59" s="38"/>
    </row>
    <row r="60" spans="1:1">
      <c r="A60" s="38"/>
    </row>
    <row r="61" spans="1:1">
      <c r="A61" s="38"/>
    </row>
    <row r="62" spans="1:1">
      <c r="A62" s="38"/>
    </row>
    <row r="63" spans="1:1">
      <c r="A63" s="38"/>
    </row>
    <row r="64" spans="1:1">
      <c r="A64" s="38"/>
    </row>
    <row r="65" spans="1:1">
      <c r="A65" s="38"/>
    </row>
    <row r="66" spans="1:1">
      <c r="A66" s="38"/>
    </row>
    <row r="67" spans="1:1">
      <c r="A67" s="38"/>
    </row>
    <row r="68" spans="1:1">
      <c r="A68" s="38"/>
    </row>
    <row r="69" spans="1:1">
      <c r="A69" s="38"/>
    </row>
    <row r="70" spans="1:1">
      <c r="A70" s="38"/>
    </row>
    <row r="71" spans="1:1">
      <c r="A71" s="38"/>
    </row>
    <row r="72" spans="1:1">
      <c r="A72" s="38"/>
    </row>
    <row r="73" spans="1:1">
      <c r="A73" s="38"/>
    </row>
    <row r="74" spans="1:1">
      <c r="A74" s="38"/>
    </row>
    <row r="75" spans="1:1">
      <c r="A75" s="38"/>
    </row>
    <row r="76" spans="1:1">
      <c r="A76" s="38"/>
    </row>
    <row r="77" spans="1:1">
      <c r="A77" s="38"/>
    </row>
    <row r="78" spans="1:1">
      <c r="A78" s="38"/>
    </row>
    <row r="79" spans="1:1">
      <c r="A79" s="38"/>
    </row>
    <row r="80" spans="1:1">
      <c r="A80" s="38"/>
    </row>
    <row r="81" spans="1:1">
      <c r="A81" s="38"/>
    </row>
    <row r="82" spans="1:1">
      <c r="A82" s="38"/>
    </row>
    <row r="83" spans="1:1">
      <c r="A83" s="38"/>
    </row>
  </sheetData>
  <mergeCells count="1">
    <mergeCell ref="A2:C2"/>
  </mergeCells>
  <hyperlinks>
    <hyperlink ref="A5" location="'1'!A1" display="'1'!A1" xr:uid="{3DF238A4-5DF1-4531-8F46-6CB9B751EF4C}"/>
    <hyperlink ref="A7" location="'3'!A1" display="'3'!A1" xr:uid="{B5D73E86-95C5-4CFE-BC9D-8D6448FC1B1D}"/>
    <hyperlink ref="A6" location="'2'!A1" display="'2'!A1" xr:uid="{FA25EE9F-4782-483A-9B24-FCFC37C85CE5}"/>
    <hyperlink ref="A8" location="'4'!A1" display="'4'!A1" xr:uid="{1E1B2139-37A8-4BEB-9E48-147C07830526}"/>
    <hyperlink ref="A9" location="'5'!A1" display="'5'!A1" xr:uid="{09611BCE-2A60-4816-918C-A39108306E47}"/>
    <hyperlink ref="A10" location="'6'!A1" display="'6'!A1" xr:uid="{574DE3A9-5AC9-46E9-8848-91F300363DA2}"/>
    <hyperlink ref="A11" location="'7'!A1" display="'7'!A1" xr:uid="{17EC1D31-EFBF-4655-9A59-81A91FF64CD6}"/>
    <hyperlink ref="A12" location="'8'!A1" display="'8'!A1" xr:uid="{1143C03D-6786-44E7-AB6E-5083420B1C83}"/>
    <hyperlink ref="A13" location="'9'!A1" display="'9'!A1" xr:uid="{76FD3EC6-5FE2-4F6E-8EF3-97DB735E3CF5}"/>
    <hyperlink ref="A14" location="'10'!A1" display="'10'!A1" xr:uid="{5DF727C8-CB00-4BD6-B003-B6CC25126194}"/>
    <hyperlink ref="A15" location="'11'!A1" display="'11'!A1" xr:uid="{BBF76DA2-B114-44F5-ABAB-86F805DD7993}"/>
    <hyperlink ref="A16" location="'12'!A1" display="'12'!A1" xr:uid="{DD0E977D-9FD5-4F9A-84B0-6E0F2DB02754}"/>
    <hyperlink ref="A18" location="'14'!A1" display="'14'!A1" xr:uid="{82B2860E-45E0-496D-970E-D7FCD3D5979A}"/>
    <hyperlink ref="A20" location="'16'!A1" display="'16'!A1" xr:uid="{FA60D4F7-813D-44C7-BB02-31873A61734B}"/>
    <hyperlink ref="A21" location="'17'!A1" display="'17'!A1" xr:uid="{7AC7FE31-939A-451A-86D0-EFDCD26B6A81}"/>
    <hyperlink ref="A22" location="'18'!A1" display="'18'!A1" xr:uid="{24B2F1D1-7E02-433C-88E4-04FF7AD61A8A}"/>
    <hyperlink ref="A23" location="'19'!A1" display="'19'!A1" xr:uid="{56153394-B34A-4A97-8965-62166DCA8F0A}"/>
    <hyperlink ref="A24" location="'20'!A1" display="'20'!A1" xr:uid="{A66F81A8-6983-46C0-82CC-5D03855C089C}"/>
    <hyperlink ref="A25" location="'21'!A1" display="'21'!A1" xr:uid="{DB148257-4633-4E24-BFA0-E29ED4F09410}"/>
    <hyperlink ref="A17" location="'13'!A1" display="'13'!A1" xr:uid="{60110843-B9EC-4183-BB1A-EF895F07D570}"/>
    <hyperlink ref="A19" location="'15'!A1" display="'15'!A1" xr:uid="{235DA816-0845-4381-9E60-0577D057FB2C}"/>
  </hyperlinks>
  <pageMargins left="0.7" right="0.7" top="0.75" bottom="0.75" header="0.3" footer="0.3"/>
  <pageSetup paperSize="9" scale="5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6B7EDF-71CE-4120-9B89-1BD742E692D3}">
  <dimension ref="A1:G20"/>
  <sheetViews>
    <sheetView showGridLines="0" workbookViewId="0">
      <selection activeCell="D31" sqref="D31"/>
    </sheetView>
  </sheetViews>
  <sheetFormatPr baseColWidth="10" defaultRowHeight="14.4"/>
  <cols>
    <col min="1" max="1" width="14.6640625" customWidth="1"/>
    <col min="3" max="3" width="3.44140625" customWidth="1"/>
    <col min="5" max="5" width="60.88671875" style="149" customWidth="1"/>
  </cols>
  <sheetData>
    <row r="1" spans="1:7" ht="25.8">
      <c r="A1" s="294" t="s">
        <v>608</v>
      </c>
    </row>
    <row r="2" spans="1:7">
      <c r="A2" s="79"/>
    </row>
    <row r="3" spans="1:7">
      <c r="A3" s="79"/>
    </row>
    <row r="4" spans="1:7">
      <c r="A4" s="470" t="s">
        <v>502</v>
      </c>
      <c r="B4" s="470"/>
      <c r="C4" s="151"/>
      <c r="D4" s="151"/>
      <c r="E4" s="151"/>
      <c r="F4" s="470" t="s">
        <v>503</v>
      </c>
      <c r="G4" s="470"/>
    </row>
    <row r="5" spans="1:7" ht="15" thickBot="1">
      <c r="A5" s="152">
        <v>44196</v>
      </c>
      <c r="B5" s="341">
        <v>44561</v>
      </c>
      <c r="C5" s="153"/>
      <c r="D5" s="178" t="s">
        <v>504</v>
      </c>
      <c r="E5" s="153"/>
      <c r="F5" s="341">
        <f>+B5</f>
        <v>44561</v>
      </c>
      <c r="G5" s="152">
        <v>44196</v>
      </c>
    </row>
    <row r="6" spans="1:7">
      <c r="A6" s="150"/>
      <c r="B6" s="342"/>
      <c r="C6" s="155"/>
      <c r="D6" s="182" t="s">
        <v>542</v>
      </c>
      <c r="E6" s="155"/>
      <c r="F6" s="342"/>
      <c r="G6" s="150"/>
    </row>
    <row r="7" spans="1:7">
      <c r="A7" s="150">
        <v>10936</v>
      </c>
      <c r="B7" s="342">
        <v>5644</v>
      </c>
      <c r="C7" s="155"/>
      <c r="D7" s="155" t="s">
        <v>543</v>
      </c>
      <c r="E7" s="155"/>
      <c r="F7" s="342">
        <v>1789</v>
      </c>
      <c r="G7" s="150">
        <v>2460</v>
      </c>
    </row>
    <row r="8" spans="1:7">
      <c r="A8" s="150">
        <v>62724</v>
      </c>
      <c r="B8" s="342">
        <v>67028</v>
      </c>
      <c r="C8" s="155"/>
      <c r="D8" s="155" t="s">
        <v>544</v>
      </c>
      <c r="E8" s="155"/>
      <c r="F8" s="342">
        <v>116653</v>
      </c>
      <c r="G8" s="150">
        <v>111577</v>
      </c>
    </row>
    <row r="9" spans="1:7">
      <c r="A9" s="150">
        <v>18329</v>
      </c>
      <c r="B9" s="342">
        <v>17743</v>
      </c>
      <c r="C9" s="155"/>
      <c r="D9" s="155" t="s">
        <v>545</v>
      </c>
      <c r="E9" s="155"/>
      <c r="F9" s="342">
        <v>22062</v>
      </c>
      <c r="G9" s="150">
        <v>21543</v>
      </c>
    </row>
    <row r="10" spans="1:7">
      <c r="A10" s="150">
        <v>907</v>
      </c>
      <c r="B10" s="342">
        <v>367</v>
      </c>
      <c r="C10" s="155"/>
      <c r="D10" s="155" t="s">
        <v>546</v>
      </c>
      <c r="E10" s="155"/>
      <c r="F10" s="342">
        <v>1104</v>
      </c>
      <c r="G10" s="150">
        <v>3415</v>
      </c>
    </row>
    <row r="11" spans="1:7">
      <c r="A11" s="156">
        <v>92895</v>
      </c>
      <c r="B11" s="343">
        <v>90782</v>
      </c>
      <c r="C11" s="156"/>
      <c r="D11" s="156" t="s">
        <v>547</v>
      </c>
      <c r="E11" s="156"/>
      <c r="F11" s="343">
        <v>141608</v>
      </c>
      <c r="G11" s="156">
        <v>138996</v>
      </c>
    </row>
    <row r="12" spans="1:7" s="99" customFormat="1">
      <c r="A12" s="181"/>
      <c r="B12" s="344"/>
      <c r="C12" s="181"/>
      <c r="D12" s="181"/>
      <c r="E12" s="181"/>
      <c r="F12" s="344"/>
      <c r="G12" s="181"/>
    </row>
    <row r="13" spans="1:7">
      <c r="A13" s="150"/>
      <c r="B13" s="342"/>
      <c r="C13" s="155"/>
      <c r="D13" s="182" t="s">
        <v>548</v>
      </c>
      <c r="E13" s="155"/>
      <c r="F13" s="342"/>
      <c r="G13" s="150"/>
    </row>
    <row r="14" spans="1:7">
      <c r="A14" s="150">
        <v>1131</v>
      </c>
      <c r="B14" s="342">
        <v>1386</v>
      </c>
      <c r="C14" s="155"/>
      <c r="D14" s="155" t="s">
        <v>549</v>
      </c>
      <c r="E14" s="155"/>
      <c r="F14" s="342">
        <v>1386</v>
      </c>
      <c r="G14" s="150">
        <v>1331</v>
      </c>
    </row>
    <row r="15" spans="1:7">
      <c r="A15" s="150">
        <v>686</v>
      </c>
      <c r="B15" s="342">
        <v>1144</v>
      </c>
      <c r="C15" s="155"/>
      <c r="D15" s="155" t="s">
        <v>550</v>
      </c>
      <c r="E15" s="155"/>
      <c r="F15" s="347">
        <v>0</v>
      </c>
      <c r="G15" s="183">
        <v>0</v>
      </c>
    </row>
    <row r="16" spans="1:7">
      <c r="A16" s="150">
        <v>9648</v>
      </c>
      <c r="B16" s="342">
        <v>10008</v>
      </c>
      <c r="C16" s="155"/>
      <c r="D16" s="155" t="s">
        <v>551</v>
      </c>
      <c r="E16" s="155"/>
      <c r="F16" s="342">
        <v>14695</v>
      </c>
      <c r="G16" s="150">
        <v>13868</v>
      </c>
    </row>
    <row r="17" spans="1:7">
      <c r="A17" s="150">
        <v>517</v>
      </c>
      <c r="B17" s="345">
        <v>634</v>
      </c>
      <c r="C17" s="185"/>
      <c r="D17" s="185" t="s">
        <v>552</v>
      </c>
      <c r="E17" s="185"/>
      <c r="F17" s="345">
        <v>634</v>
      </c>
      <c r="G17" s="150">
        <v>517</v>
      </c>
    </row>
    <row r="18" spans="1:7">
      <c r="A18" s="184">
        <v>12182</v>
      </c>
      <c r="B18" s="346">
        <v>13172</v>
      </c>
      <c r="C18" s="184"/>
      <c r="D18" s="184" t="s">
        <v>553</v>
      </c>
      <c r="E18" s="184"/>
      <c r="F18" s="346">
        <v>16715</v>
      </c>
      <c r="G18" s="184">
        <v>15717</v>
      </c>
    </row>
    <row r="19" spans="1:7">
      <c r="A19" s="181"/>
      <c r="B19" s="344"/>
      <c r="C19" s="181"/>
      <c r="D19" s="181"/>
      <c r="E19" s="181"/>
      <c r="F19" s="344"/>
      <c r="G19" s="181"/>
    </row>
    <row r="20" spans="1:7">
      <c r="A20" s="184">
        <v>105077</v>
      </c>
      <c r="B20" s="346">
        <v>103953</v>
      </c>
      <c r="C20" s="184"/>
      <c r="D20" s="184" t="s">
        <v>554</v>
      </c>
      <c r="E20" s="184"/>
      <c r="F20" s="346">
        <v>158322</v>
      </c>
      <c r="G20" s="184">
        <v>154713</v>
      </c>
    </row>
  </sheetData>
  <mergeCells count="2">
    <mergeCell ref="A4:B4"/>
    <mergeCell ref="F4:G4"/>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6C4B15-5038-45C4-9E69-8151FD6D9F2A}">
  <dimension ref="A1:K15"/>
  <sheetViews>
    <sheetView showGridLines="0" workbookViewId="0"/>
  </sheetViews>
  <sheetFormatPr baseColWidth="10" defaultRowHeight="14.4"/>
  <sheetData>
    <row r="1" spans="1:11" ht="25.8">
      <c r="A1" s="294" t="s">
        <v>223</v>
      </c>
    </row>
    <row r="2" spans="1:11">
      <c r="A2" s="79"/>
    </row>
    <row r="3" spans="1:11">
      <c r="A3" s="79"/>
    </row>
    <row r="4" spans="1:11">
      <c r="A4" s="470" t="s">
        <v>502</v>
      </c>
      <c r="B4" s="470"/>
      <c r="C4" s="470"/>
      <c r="D4" s="470"/>
      <c r="E4" s="151"/>
      <c r="F4" s="151"/>
      <c r="G4" s="151"/>
      <c r="H4" s="470" t="s">
        <v>503</v>
      </c>
      <c r="I4" s="470"/>
      <c r="J4" s="470"/>
      <c r="K4" s="470"/>
    </row>
    <row r="5" spans="1:11" ht="15" thickBot="1">
      <c r="A5" s="471">
        <v>44196</v>
      </c>
      <c r="B5" s="471"/>
      <c r="C5" s="472">
        <v>44561</v>
      </c>
      <c r="D5" s="472"/>
      <c r="E5" s="153"/>
      <c r="F5" s="178" t="s">
        <v>504</v>
      </c>
      <c r="G5" s="153"/>
      <c r="H5" s="472">
        <f>+C5</f>
        <v>44561</v>
      </c>
      <c r="I5" s="472"/>
      <c r="J5" s="471">
        <v>44196</v>
      </c>
      <c r="K5" s="471"/>
    </row>
    <row r="6" spans="1:11">
      <c r="A6" s="150">
        <v>40227</v>
      </c>
      <c r="B6" s="154">
        <v>0.63708783377149913</v>
      </c>
      <c r="C6" s="342">
        <v>43529</v>
      </c>
      <c r="D6" s="348">
        <v>0.64571589627959414</v>
      </c>
      <c r="E6" s="155"/>
      <c r="F6" s="155" t="s">
        <v>505</v>
      </c>
      <c r="G6" s="155"/>
      <c r="H6" s="342">
        <v>76494</v>
      </c>
      <c r="I6" s="348">
        <v>0.65352105273886285</v>
      </c>
      <c r="J6" s="150">
        <v>74976</v>
      </c>
      <c r="K6" s="154">
        <v>0.66938673475764909</v>
      </c>
    </row>
    <row r="7" spans="1:11">
      <c r="A7" s="150">
        <v>7553</v>
      </c>
      <c r="B7" s="154">
        <v>0.11961927084983054</v>
      </c>
      <c r="C7" s="342">
        <v>9319</v>
      </c>
      <c r="D7" s="348">
        <v>0.13823948258470303</v>
      </c>
      <c r="E7" s="155"/>
      <c r="F7" s="155" t="s">
        <v>506</v>
      </c>
      <c r="G7" s="155"/>
      <c r="H7" s="342">
        <v>15286</v>
      </c>
      <c r="I7" s="348">
        <v>0.13059485465744056</v>
      </c>
      <c r="J7" s="150">
        <v>13761</v>
      </c>
      <c r="K7" s="154">
        <v>0.12285839277902275</v>
      </c>
    </row>
    <row r="8" spans="1:11">
      <c r="A8" s="150">
        <v>4647</v>
      </c>
      <c r="B8" s="154">
        <v>7.3596021665452468E-2</v>
      </c>
      <c r="C8" s="342">
        <v>6014</v>
      </c>
      <c r="D8" s="348">
        <v>8.921260309737139E-2</v>
      </c>
      <c r="E8" s="155"/>
      <c r="F8" s="155" t="s">
        <v>507</v>
      </c>
      <c r="G8" s="155"/>
      <c r="H8" s="342">
        <v>10425</v>
      </c>
      <c r="I8" s="348">
        <v>8.9065246618069985E-2</v>
      </c>
      <c r="J8" s="150">
        <v>9499</v>
      </c>
      <c r="K8" s="154">
        <v>8.480719955002812E-2</v>
      </c>
    </row>
    <row r="9" spans="1:11">
      <c r="A9" s="150">
        <v>1839</v>
      </c>
      <c r="B9" s="154">
        <v>2.9124829748820118E-2</v>
      </c>
      <c r="C9" s="342">
        <v>1770</v>
      </c>
      <c r="D9" s="348">
        <v>2.6256452857058091E-2</v>
      </c>
      <c r="E9" s="155"/>
      <c r="F9" s="155" t="s">
        <v>508</v>
      </c>
      <c r="G9" s="155"/>
      <c r="H9" s="342">
        <v>4987</v>
      </c>
      <c r="I9" s="348">
        <v>4.260608008482638E-2</v>
      </c>
      <c r="J9" s="150">
        <v>3782</v>
      </c>
      <c r="K9" s="154">
        <v>3.3765746783683159E-2</v>
      </c>
    </row>
    <row r="10" spans="1:11">
      <c r="A10" s="150">
        <v>1760</v>
      </c>
      <c r="B10" s="154">
        <v>2.787368154318837E-2</v>
      </c>
      <c r="C10" s="342">
        <v>2439</v>
      </c>
      <c r="D10" s="348">
        <v>3.6180501987776656E-2</v>
      </c>
      <c r="E10" s="155"/>
      <c r="F10" s="155" t="s">
        <v>509</v>
      </c>
      <c r="G10" s="155"/>
      <c r="H10" s="342">
        <v>4213</v>
      </c>
      <c r="I10" s="348">
        <v>3.5993466091312119E-2</v>
      </c>
      <c r="J10" s="150">
        <v>2421</v>
      </c>
      <c r="K10" s="154">
        <v>2.1614720508539645E-2</v>
      </c>
    </row>
    <row r="11" spans="1:11">
      <c r="A11" s="150">
        <v>7004</v>
      </c>
      <c r="B11" s="154">
        <v>0.11092458268664281</v>
      </c>
      <c r="C11" s="342">
        <v>4213</v>
      </c>
      <c r="D11" s="348">
        <v>6.2496291461460865E-2</v>
      </c>
      <c r="E11" s="155"/>
      <c r="F11" s="155" t="s">
        <v>175</v>
      </c>
      <c r="G11" s="155"/>
      <c r="H11" s="342">
        <v>5479</v>
      </c>
      <c r="I11" s="348">
        <v>4.6809447119463353E-2</v>
      </c>
      <c r="J11" s="150">
        <v>7421</v>
      </c>
      <c r="K11" s="154">
        <v>6.6254787647200622E-2</v>
      </c>
    </row>
    <row r="12" spans="1:11">
      <c r="A12" s="150">
        <v>112</v>
      </c>
      <c r="B12" s="154">
        <v>1.7737797345665327E-3</v>
      </c>
      <c r="C12" s="342">
        <v>128</v>
      </c>
      <c r="D12" s="348">
        <v>1.8987717320358393E-3</v>
      </c>
      <c r="E12" s="155"/>
      <c r="F12" s="155" t="s">
        <v>510</v>
      </c>
      <c r="G12" s="155"/>
      <c r="H12" s="342">
        <v>167</v>
      </c>
      <c r="I12" s="348">
        <v>1.4267526316755574E-3</v>
      </c>
      <c r="J12" s="150">
        <v>147</v>
      </c>
      <c r="K12" s="154">
        <v>1.3124179738766327E-3</v>
      </c>
    </row>
    <row r="13" spans="1:11">
      <c r="A13" s="156">
        <v>63142</v>
      </c>
      <c r="B13" s="157">
        <v>0.99999999999999989</v>
      </c>
      <c r="C13" s="343">
        <v>67412</v>
      </c>
      <c r="D13" s="349">
        <v>1.0000000000000002</v>
      </c>
      <c r="E13" s="156"/>
      <c r="F13" s="156" t="s">
        <v>511</v>
      </c>
      <c r="G13" s="156"/>
      <c r="H13" s="343">
        <v>117049.02187835997</v>
      </c>
      <c r="I13" s="349">
        <v>1.0000168999416508</v>
      </c>
      <c r="J13" s="156">
        <v>112007</v>
      </c>
      <c r="K13" s="157">
        <v>1</v>
      </c>
    </row>
    <row r="15" spans="1:11">
      <c r="A15" s="99" t="s">
        <v>609</v>
      </c>
    </row>
  </sheetData>
  <mergeCells count="6">
    <mergeCell ref="A4:D4"/>
    <mergeCell ref="H4:K4"/>
    <mergeCell ref="A5:B5"/>
    <mergeCell ref="C5:D5"/>
    <mergeCell ref="H5:I5"/>
    <mergeCell ref="J5:K5"/>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CB8006-D36C-410F-A1F9-A805406BD51F}">
  <dimension ref="A1:E20"/>
  <sheetViews>
    <sheetView showGridLines="0" workbookViewId="0">
      <selection activeCell="H12" sqref="H12"/>
    </sheetView>
  </sheetViews>
  <sheetFormatPr baseColWidth="10" defaultRowHeight="14.4"/>
  <cols>
    <col min="3" max="3" width="29.33203125" customWidth="1"/>
  </cols>
  <sheetData>
    <row r="1" spans="1:5" ht="25.8">
      <c r="A1" s="294" t="s">
        <v>604</v>
      </c>
    </row>
    <row r="2" spans="1:5">
      <c r="A2" s="79"/>
    </row>
    <row r="4" spans="1:5">
      <c r="A4" s="473" t="s">
        <v>456</v>
      </c>
      <c r="B4" s="473"/>
      <c r="C4" s="151"/>
      <c r="D4" s="473" t="s">
        <v>458</v>
      </c>
      <c r="E4" s="473"/>
    </row>
    <row r="5" spans="1:5" ht="15" thickBot="1">
      <c r="A5" s="158">
        <v>44196</v>
      </c>
      <c r="B5" s="350">
        <v>44561</v>
      </c>
      <c r="C5" s="178" t="s">
        <v>512</v>
      </c>
      <c r="D5" s="350">
        <v>44561</v>
      </c>
      <c r="E5" s="158">
        <v>44196</v>
      </c>
    </row>
    <row r="6" spans="1:5">
      <c r="A6" s="155">
        <v>29193.593353</v>
      </c>
      <c r="B6" s="342">
        <v>32854.79588095432</v>
      </c>
      <c r="C6" s="155" t="s">
        <v>513</v>
      </c>
      <c r="D6" s="342">
        <v>85571.725305577624</v>
      </c>
      <c r="E6" s="155">
        <v>81023.547072999994</v>
      </c>
    </row>
    <row r="7" spans="1:5">
      <c r="A7" s="155">
        <v>929.22004400000003</v>
      </c>
      <c r="B7" s="342">
        <v>744.22571334268946</v>
      </c>
      <c r="C7" s="155" t="s">
        <v>514</v>
      </c>
      <c r="D7" s="342">
        <v>745.08085616384415</v>
      </c>
      <c r="E7" s="155">
        <v>929.22004400000003</v>
      </c>
    </row>
    <row r="8" spans="1:5">
      <c r="A8" s="155">
        <v>1337.096683</v>
      </c>
      <c r="B8" s="342">
        <v>1725.2171638277425</v>
      </c>
      <c r="C8" s="155" t="s">
        <v>515</v>
      </c>
      <c r="D8" s="342">
        <v>1856.3749225573306</v>
      </c>
      <c r="E8" s="155">
        <v>1432.8049209999999</v>
      </c>
    </row>
    <row r="9" spans="1:5">
      <c r="A9" s="155">
        <v>1528.0887049999999</v>
      </c>
      <c r="B9" s="342">
        <v>1461.5790762822564</v>
      </c>
      <c r="C9" s="155" t="s">
        <v>516</v>
      </c>
      <c r="D9" s="342">
        <v>1542.3040007524287</v>
      </c>
      <c r="E9" s="155">
        <v>1585.21639</v>
      </c>
    </row>
    <row r="10" spans="1:5">
      <c r="A10" s="155">
        <v>5443.132122</v>
      </c>
      <c r="B10" s="342">
        <v>4967.8720792979584</v>
      </c>
      <c r="C10" s="155" t="s">
        <v>517</v>
      </c>
      <c r="D10" s="342">
        <v>4933.7729668752963</v>
      </c>
      <c r="E10" s="155">
        <v>5443.132122</v>
      </c>
    </row>
    <row r="11" spans="1:5">
      <c r="A11" s="155">
        <v>2282.9770469999999</v>
      </c>
      <c r="B11" s="342">
        <v>2404.8152311993508</v>
      </c>
      <c r="C11" s="155" t="s">
        <v>518</v>
      </c>
      <c r="D11" s="342">
        <v>2720.4068683489104</v>
      </c>
      <c r="E11" s="155">
        <v>2553.2995719999999</v>
      </c>
    </row>
    <row r="12" spans="1:5">
      <c r="A12" s="155">
        <v>20997.391016000001</v>
      </c>
      <c r="B12" s="342">
        <v>21328.38544844434</v>
      </c>
      <c r="C12" s="155" t="s">
        <v>519</v>
      </c>
      <c r="D12" s="342">
        <v>21401.298854972119</v>
      </c>
      <c r="E12" s="155">
        <v>21020.246869999999</v>
      </c>
    </row>
    <row r="13" spans="1:5">
      <c r="A13" s="155">
        <v>659.65520300000003</v>
      </c>
      <c r="B13" s="342">
        <v>642.15123884033278</v>
      </c>
      <c r="C13" s="155" t="s">
        <v>520</v>
      </c>
      <c r="D13" s="342">
        <v>743.41490682519793</v>
      </c>
      <c r="E13" s="155">
        <v>747.41729899999996</v>
      </c>
    </row>
    <row r="14" spans="1:5">
      <c r="A14" s="155">
        <v>2366.9139919999998</v>
      </c>
      <c r="B14" s="342">
        <v>2359.9900337112495</v>
      </c>
      <c r="C14" s="155" t="s">
        <v>521</v>
      </c>
      <c r="D14" s="342">
        <v>2485.3051500349693</v>
      </c>
      <c r="E14" s="155">
        <v>2479.805018</v>
      </c>
    </row>
    <row r="15" spans="1:5">
      <c r="A15" s="155">
        <v>453.88087999999999</v>
      </c>
      <c r="B15" s="342">
        <v>474.51987876617352</v>
      </c>
      <c r="C15" s="155" t="s">
        <v>522</v>
      </c>
      <c r="D15" s="342">
        <v>504.43201860464274</v>
      </c>
      <c r="E15" s="155">
        <v>483.05299000000002</v>
      </c>
    </row>
    <row r="16" spans="1:5">
      <c r="A16" s="155">
        <v>1324.6232950000001</v>
      </c>
      <c r="B16" s="342">
        <v>1505.7985778626135</v>
      </c>
      <c r="C16" s="155" t="s">
        <v>523</v>
      </c>
      <c r="D16" s="342">
        <v>1508.7701707152316</v>
      </c>
      <c r="E16" s="155">
        <v>1324.6232950000001</v>
      </c>
    </row>
    <row r="17" spans="1:5">
      <c r="A17" s="155">
        <v>1132.2773179999999</v>
      </c>
      <c r="B17" s="342">
        <v>1204.2756947324638</v>
      </c>
      <c r="C17" s="155" t="s">
        <v>524</v>
      </c>
      <c r="D17" s="342">
        <v>1504.1036771216986</v>
      </c>
      <c r="E17" s="155">
        <v>1386.1136389999999</v>
      </c>
    </row>
    <row r="18" spans="1:5">
      <c r="A18" s="155">
        <v>6360.7273699999996</v>
      </c>
      <c r="B18" s="342">
        <v>6682.5659853185171</v>
      </c>
      <c r="C18" s="155" t="s">
        <v>525</v>
      </c>
      <c r="D18" s="342">
        <v>7077.6113191007062</v>
      </c>
      <c r="E18" s="155">
        <v>6650.4156380000004</v>
      </c>
    </row>
    <row r="19" spans="1:5">
      <c r="A19" s="155">
        <v>111.62975494999999</v>
      </c>
      <c r="B19" s="342">
        <v>128.01771267000001</v>
      </c>
      <c r="C19" s="155" t="s">
        <v>526</v>
      </c>
      <c r="D19" s="342">
        <v>167.15583370999997</v>
      </c>
      <c r="E19" s="155">
        <v>147.33427117000005</v>
      </c>
    </row>
    <row r="20" spans="1:5">
      <c r="A20" s="156">
        <v>74121.206782950001</v>
      </c>
      <c r="B20" s="351">
        <v>78484.209715250036</v>
      </c>
      <c r="C20" s="156" t="s">
        <v>527</v>
      </c>
      <c r="D20" s="351">
        <v>132761.75685136003</v>
      </c>
      <c r="E20" s="156">
        <v>127206.22914216999</v>
      </c>
    </row>
  </sheetData>
  <mergeCells count="2">
    <mergeCell ref="A4:B4"/>
    <mergeCell ref="D4:E4"/>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53AA83-6569-4C9D-997F-60734BC32815}">
  <dimension ref="A1:H57"/>
  <sheetViews>
    <sheetView showGridLines="0" workbookViewId="0">
      <selection activeCell="H20" sqref="H20"/>
    </sheetView>
  </sheetViews>
  <sheetFormatPr baseColWidth="10" defaultRowHeight="14.4"/>
  <cols>
    <col min="1" max="1" width="15.88671875" customWidth="1"/>
    <col min="2" max="2" width="14.109375" customWidth="1"/>
    <col min="3" max="3" width="4.33203125" customWidth="1"/>
    <col min="5" max="5" width="35.33203125" customWidth="1"/>
    <col min="6" max="6" width="15" customWidth="1"/>
    <col min="7" max="7" width="17.33203125" customWidth="1"/>
  </cols>
  <sheetData>
    <row r="1" spans="1:8" ht="25.8">
      <c r="A1" s="294" t="s">
        <v>584</v>
      </c>
      <c r="H1" s="99"/>
    </row>
    <row r="2" spans="1:8">
      <c r="H2" s="99"/>
    </row>
    <row r="3" spans="1:8">
      <c r="A3" s="79"/>
      <c r="H3" s="99"/>
    </row>
    <row r="4" spans="1:8">
      <c r="A4" s="474" t="s">
        <v>502</v>
      </c>
      <c r="B4" s="474"/>
      <c r="C4" s="474"/>
      <c r="D4" s="227" t="s">
        <v>512</v>
      </c>
      <c r="E4" s="228"/>
      <c r="F4" s="207" t="s">
        <v>458</v>
      </c>
      <c r="G4" s="206"/>
    </row>
    <row r="5" spans="1:8" ht="15" thickBot="1">
      <c r="A5" s="239">
        <v>44196</v>
      </c>
      <c r="B5" s="352">
        <v>44561</v>
      </c>
      <c r="C5" s="187"/>
      <c r="D5" s="229" t="s">
        <v>560</v>
      </c>
      <c r="E5" s="230"/>
      <c r="F5" s="352">
        <v>44561</v>
      </c>
      <c r="G5" s="239">
        <v>44196</v>
      </c>
    </row>
    <row r="6" spans="1:8">
      <c r="A6" s="231">
        <v>57.558385220000005</v>
      </c>
      <c r="B6" s="353">
        <v>-11.598815329999997</v>
      </c>
      <c r="C6" s="232"/>
      <c r="D6" s="228" t="s">
        <v>561</v>
      </c>
      <c r="E6" s="233"/>
      <c r="F6" s="353">
        <v>-13.069789739999999</v>
      </c>
      <c r="G6" s="231">
        <v>61.496584010000007</v>
      </c>
    </row>
    <row r="7" spans="1:8">
      <c r="A7" s="231">
        <v>25.923807860000004</v>
      </c>
      <c r="B7" s="353">
        <v>-16.441415740000004</v>
      </c>
      <c r="C7" s="232"/>
      <c r="D7" s="234" t="s">
        <v>562</v>
      </c>
      <c r="E7" s="233"/>
      <c r="F7" s="353">
        <v>-14.875252730000001</v>
      </c>
      <c r="G7" s="231">
        <v>23.174643399999987</v>
      </c>
    </row>
    <row r="8" spans="1:8">
      <c r="A8" s="231">
        <v>-2.8469594299999974</v>
      </c>
      <c r="B8" s="353">
        <v>4.7579485799999954</v>
      </c>
      <c r="C8" s="232"/>
      <c r="D8" s="234" t="s">
        <v>563</v>
      </c>
      <c r="E8" s="233"/>
      <c r="F8" s="353">
        <v>6.3731457799999998</v>
      </c>
      <c r="G8" s="231">
        <v>-1.7678194000000027</v>
      </c>
    </row>
    <row r="9" spans="1:8">
      <c r="A9" s="231">
        <v>8.4518962199999983</v>
      </c>
      <c r="B9" s="353">
        <v>12.427885789999991</v>
      </c>
      <c r="C9" s="232"/>
      <c r="D9" s="234" t="s">
        <v>564</v>
      </c>
      <c r="E9" s="233"/>
      <c r="F9" s="353">
        <v>12.427885789999991</v>
      </c>
      <c r="G9" s="231">
        <v>8.4518962199999983</v>
      </c>
    </row>
    <row r="10" spans="1:8">
      <c r="A10" s="231">
        <v>4.3725502300000008</v>
      </c>
      <c r="B10" s="353">
        <v>2.4772478100000006</v>
      </c>
      <c r="C10" s="232"/>
      <c r="D10" s="234" t="s">
        <v>565</v>
      </c>
      <c r="E10" s="233"/>
      <c r="F10" s="353">
        <v>2.4901934400000005</v>
      </c>
      <c r="G10" s="231">
        <v>4.3770005699999999</v>
      </c>
    </row>
    <row r="11" spans="1:8">
      <c r="A11" s="231">
        <v>11.66777965</v>
      </c>
      <c r="B11" s="353">
        <v>11.682704889999998</v>
      </c>
      <c r="C11" s="232"/>
      <c r="D11" s="234" t="s">
        <v>566</v>
      </c>
      <c r="E11" s="233"/>
      <c r="F11" s="353">
        <v>11.68270489</v>
      </c>
      <c r="G11" s="231">
        <v>11.66777965</v>
      </c>
    </row>
    <row r="12" spans="1:8">
      <c r="A12" s="231">
        <v>-0.74199999999999999</v>
      </c>
      <c r="B12" s="353">
        <v>0</v>
      </c>
      <c r="C12" s="232"/>
      <c r="D12" s="234" t="s">
        <v>567</v>
      </c>
      <c r="E12" s="233"/>
      <c r="F12" s="353">
        <v>0.1</v>
      </c>
      <c r="G12" s="231">
        <v>-0.64200000000000002</v>
      </c>
    </row>
    <row r="13" spans="1:8">
      <c r="A13" s="231"/>
      <c r="B13" s="353"/>
      <c r="C13" s="232"/>
      <c r="D13" s="234"/>
      <c r="E13" s="233"/>
      <c r="F13" s="353"/>
      <c r="G13" s="231"/>
    </row>
    <row r="14" spans="1:8">
      <c r="A14" s="235">
        <v>81.049900449999996</v>
      </c>
      <c r="B14" s="354">
        <v>-20.059853780000012</v>
      </c>
      <c r="C14" s="236"/>
      <c r="D14" s="237" t="s">
        <v>568</v>
      </c>
      <c r="E14" s="190"/>
      <c r="F14" s="354">
        <v>-18.236522350000008</v>
      </c>
      <c r="G14" s="235">
        <v>83.422525149999984</v>
      </c>
    </row>
    <row r="55" spans="1:1">
      <c r="A55" t="s">
        <v>224</v>
      </c>
    </row>
    <row r="57" spans="1:1">
      <c r="A57" t="s">
        <v>225</v>
      </c>
    </row>
  </sheetData>
  <mergeCells count="1">
    <mergeCell ref="A4:C4"/>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D9A38B-D559-469F-BA2B-9803BA1CCC3E}">
  <dimension ref="A1:I43"/>
  <sheetViews>
    <sheetView showGridLines="0" topLeftCell="A25" workbookViewId="0">
      <selection activeCell="E50" sqref="E50:E51"/>
    </sheetView>
  </sheetViews>
  <sheetFormatPr baseColWidth="10" defaultRowHeight="14.4"/>
  <cols>
    <col min="5" max="5" width="52.5546875" customWidth="1"/>
  </cols>
  <sheetData>
    <row r="1" spans="1:9" ht="25.8">
      <c r="A1" s="294" t="s">
        <v>585</v>
      </c>
    </row>
    <row r="3" spans="1:9">
      <c r="A3" s="13"/>
      <c r="B3" s="13"/>
      <c r="C3" s="13"/>
      <c r="D3" s="13"/>
      <c r="E3" s="13"/>
      <c r="H3" s="13"/>
      <c r="I3" s="13"/>
    </row>
    <row r="4" spans="1:9">
      <c r="A4" s="297"/>
      <c r="B4" s="159" t="s">
        <v>456</v>
      </c>
      <c r="C4" s="186"/>
      <c r="D4" s="186"/>
      <c r="E4" s="296">
        <v>44561</v>
      </c>
      <c r="F4" s="240"/>
      <c r="G4" s="186"/>
      <c r="H4" s="159" t="s">
        <v>458</v>
      </c>
      <c r="I4" s="297"/>
    </row>
    <row r="5" spans="1:9">
      <c r="A5" s="186"/>
      <c r="B5" s="186"/>
      <c r="C5" s="186"/>
      <c r="D5" s="186"/>
      <c r="E5" s="186"/>
      <c r="F5" s="241"/>
      <c r="G5" s="240"/>
      <c r="H5" s="240"/>
      <c r="I5" s="186"/>
    </row>
    <row r="6" spans="1:9">
      <c r="A6" s="241" t="s">
        <v>569</v>
      </c>
      <c r="B6" s="240" t="s">
        <v>539</v>
      </c>
      <c r="C6" s="240" t="s">
        <v>540</v>
      </c>
      <c r="D6" s="186"/>
      <c r="E6" s="159"/>
      <c r="F6" s="242"/>
      <c r="G6" s="240" t="s">
        <v>540</v>
      </c>
      <c r="H6" s="240" t="s">
        <v>539</v>
      </c>
      <c r="I6" s="240" t="s">
        <v>569</v>
      </c>
    </row>
    <row r="7" spans="1:9" ht="57.6">
      <c r="A7" s="243" t="s">
        <v>570</v>
      </c>
      <c r="B7" s="244" t="s">
        <v>571</v>
      </c>
      <c r="C7" s="244" t="s">
        <v>571</v>
      </c>
      <c r="D7" s="397" t="s">
        <v>145</v>
      </c>
      <c r="E7" s="245" t="s">
        <v>512</v>
      </c>
      <c r="F7" s="397" t="s">
        <v>145</v>
      </c>
      <c r="G7" s="244" t="s">
        <v>571</v>
      </c>
      <c r="H7" s="244" t="s">
        <v>571</v>
      </c>
      <c r="I7" s="244" t="s">
        <v>570</v>
      </c>
    </row>
    <row r="8" spans="1:9">
      <c r="A8" s="246">
        <v>94.484348690000019</v>
      </c>
      <c r="B8" s="246">
        <v>145.13272404999998</v>
      </c>
      <c r="C8" s="246">
        <v>216.59304693999999</v>
      </c>
      <c r="D8" s="398">
        <v>456.21011967999999</v>
      </c>
      <c r="E8" s="159" t="s">
        <v>572</v>
      </c>
      <c r="F8" s="398">
        <v>467.58105022999996</v>
      </c>
      <c r="G8" s="246">
        <v>217.44312047</v>
      </c>
      <c r="H8" s="246">
        <v>149.06890269999997</v>
      </c>
      <c r="I8" s="246">
        <v>101.06902706000001</v>
      </c>
    </row>
    <row r="9" spans="1:9">
      <c r="A9" s="247"/>
      <c r="B9" s="247"/>
      <c r="C9" s="247"/>
      <c r="D9" s="399"/>
      <c r="E9" s="159"/>
      <c r="F9" s="399"/>
      <c r="G9" s="247"/>
      <c r="H9" s="247"/>
      <c r="I9" s="247"/>
    </row>
    <row r="10" spans="1:9">
      <c r="A10" s="247"/>
      <c r="B10" s="247"/>
      <c r="C10" s="247"/>
      <c r="D10" s="399"/>
      <c r="E10" s="186" t="s">
        <v>573</v>
      </c>
      <c r="F10" s="399"/>
      <c r="G10" s="247"/>
      <c r="H10" s="247"/>
      <c r="I10" s="247"/>
    </row>
    <row r="11" spans="1:9">
      <c r="A11" s="248">
        <v>41.549278999999999</v>
      </c>
      <c r="B11" s="248">
        <v>-28.861097000000001</v>
      </c>
      <c r="C11" s="249">
        <v>-12.688181999999999</v>
      </c>
      <c r="D11" s="353">
        <v>0</v>
      </c>
      <c r="E11" s="250" t="s">
        <v>574</v>
      </c>
      <c r="F11" s="353">
        <v>0</v>
      </c>
      <c r="G11" s="248">
        <v>-12.848379</v>
      </c>
      <c r="H11" s="248">
        <v>-30.169052000000001</v>
      </c>
      <c r="I11" s="248">
        <v>43.017431000000002</v>
      </c>
    </row>
    <row r="12" spans="1:9">
      <c r="A12" s="231">
        <v>-6.9065459999999996</v>
      </c>
      <c r="B12" s="231">
        <v>8.5584769999999999</v>
      </c>
      <c r="C12" s="231">
        <v>-1.651931</v>
      </c>
      <c r="D12" s="353">
        <v>0</v>
      </c>
      <c r="E12" s="186" t="s">
        <v>575</v>
      </c>
      <c r="F12" s="353">
        <v>0</v>
      </c>
      <c r="G12" s="231">
        <v>-1.6691580000000001</v>
      </c>
      <c r="H12" s="231">
        <v>8.8723119999999991</v>
      </c>
      <c r="I12" s="231">
        <v>-7.2031539999999996</v>
      </c>
    </row>
    <row r="13" spans="1:9">
      <c r="A13" s="249">
        <v>-0.54877600000000004</v>
      </c>
      <c r="B13" s="249">
        <v>-2.3648889999999998</v>
      </c>
      <c r="C13" s="249">
        <v>2.9136649999999999</v>
      </c>
      <c r="D13" s="353">
        <v>0</v>
      </c>
      <c r="E13" s="250" t="s">
        <v>576</v>
      </c>
      <c r="F13" s="353">
        <v>-3.5882999999999665E-2</v>
      </c>
      <c r="G13" s="249">
        <v>2.9017040000000001</v>
      </c>
      <c r="H13" s="249">
        <v>-2.3768499999999997</v>
      </c>
      <c r="I13" s="249">
        <v>-0.56073700000000004</v>
      </c>
    </row>
    <row r="14" spans="1:9">
      <c r="A14" s="231"/>
      <c r="B14" s="231"/>
      <c r="C14" s="231"/>
      <c r="D14" s="353"/>
      <c r="E14" s="186"/>
      <c r="F14" s="353"/>
      <c r="G14" s="231"/>
      <c r="H14" s="231"/>
      <c r="I14" s="231"/>
    </row>
    <row r="15" spans="1:9">
      <c r="A15" s="231">
        <v>35.753818000000003</v>
      </c>
      <c r="B15" s="231">
        <v>35.693776999999997</v>
      </c>
      <c r="C15" s="231">
        <v>2.207811</v>
      </c>
      <c r="D15" s="353">
        <v>73.655406000000013</v>
      </c>
      <c r="E15" s="186" t="s">
        <v>577</v>
      </c>
      <c r="F15" s="353">
        <v>77.21403500000001</v>
      </c>
      <c r="G15" s="231">
        <v>2.2872569999999999</v>
      </c>
      <c r="H15" s="231">
        <v>36.993496</v>
      </c>
      <c r="I15" s="231">
        <v>37.933282000000005</v>
      </c>
    </row>
    <row r="16" spans="1:9">
      <c r="A16" s="249">
        <v>-17.138192</v>
      </c>
      <c r="B16" s="249">
        <v>-40.163054000000002</v>
      </c>
      <c r="C16" s="249">
        <v>-7.4884269999999997</v>
      </c>
      <c r="D16" s="353">
        <v>-64.789673000000008</v>
      </c>
      <c r="E16" s="250" t="s">
        <v>578</v>
      </c>
      <c r="F16" s="353">
        <v>-67.728850999999992</v>
      </c>
      <c r="G16" s="249">
        <v>-7.4898939999999996</v>
      </c>
      <c r="H16" s="249">
        <v>-41.231777000000001</v>
      </c>
      <c r="I16" s="249">
        <v>-19.007180000000002</v>
      </c>
    </row>
    <row r="17" spans="1:9">
      <c r="A17" s="231">
        <v>-64.606522099999992</v>
      </c>
      <c r="B17" s="231">
        <v>11.012006899999999</v>
      </c>
      <c r="C17" s="251">
        <v>-1.5127761500000656</v>
      </c>
      <c r="D17" s="353">
        <v>-55.107291350000054</v>
      </c>
      <c r="E17" s="252" t="s">
        <v>579</v>
      </c>
      <c r="F17" s="353">
        <v>-52.975561350000056</v>
      </c>
      <c r="G17" s="231">
        <v>1.0877408499999344</v>
      </c>
      <c r="H17" s="231">
        <v>13.4847229</v>
      </c>
      <c r="I17" s="231">
        <v>-67.54802509999999</v>
      </c>
    </row>
    <row r="18" spans="1:9">
      <c r="A18" s="253">
        <v>82.587409590000036</v>
      </c>
      <c r="B18" s="253">
        <v>129.00794494999997</v>
      </c>
      <c r="C18" s="254">
        <v>199.37320678999993</v>
      </c>
      <c r="D18" s="400">
        <v>410.96856132999994</v>
      </c>
      <c r="E18" s="255" t="s">
        <v>580</v>
      </c>
      <c r="F18" s="400">
        <v>424.05478987999987</v>
      </c>
      <c r="G18" s="253">
        <v>201.71239131999994</v>
      </c>
      <c r="H18" s="253">
        <v>134.64175459999998</v>
      </c>
      <c r="I18" s="253">
        <v>87.700643960000008</v>
      </c>
    </row>
    <row r="19" spans="1:9">
      <c r="A19" s="186"/>
      <c r="B19" s="186"/>
      <c r="C19" s="238"/>
      <c r="D19" s="401"/>
      <c r="E19" s="186"/>
      <c r="F19" s="402"/>
      <c r="G19" s="256"/>
      <c r="H19" s="256"/>
      <c r="I19" s="256"/>
    </row>
    <row r="20" spans="1:9">
      <c r="A20" s="249">
        <v>69.283537930000037</v>
      </c>
      <c r="B20" s="249">
        <v>117.83415163999996</v>
      </c>
      <c r="C20" s="249">
        <v>196.85466047999992</v>
      </c>
      <c r="D20" s="353">
        <v>383.87235004999991</v>
      </c>
      <c r="E20" s="250" t="s">
        <v>581</v>
      </c>
      <c r="F20" s="353">
        <v>396.81387561999992</v>
      </c>
      <c r="G20" s="249">
        <v>199.19270114999995</v>
      </c>
      <c r="H20" s="249">
        <v>123.37074282999998</v>
      </c>
      <c r="I20" s="249">
        <v>74.250431640000002</v>
      </c>
    </row>
    <row r="21" spans="1:9">
      <c r="A21" s="231">
        <v>13.30387166</v>
      </c>
      <c r="B21" s="231">
        <v>11.173793310000001</v>
      </c>
      <c r="C21" s="231">
        <v>2.5185463100000005</v>
      </c>
      <c r="D21" s="353">
        <v>26.996211280000001</v>
      </c>
      <c r="E21" s="252" t="s">
        <v>582</v>
      </c>
      <c r="F21" s="353">
        <v>27.240914260000007</v>
      </c>
      <c r="G21" s="231">
        <v>2.5196901700000001</v>
      </c>
      <c r="H21" s="231">
        <v>11.271011770000005</v>
      </c>
      <c r="I21" s="231">
        <v>13.450212320000002</v>
      </c>
    </row>
    <row r="22" spans="1:9">
      <c r="A22" s="253">
        <v>82.587409590000036</v>
      </c>
      <c r="B22" s="253">
        <v>129.00794494999997</v>
      </c>
      <c r="C22" s="253">
        <v>199.37320678999993</v>
      </c>
      <c r="D22" s="400">
        <v>410.96856132999994</v>
      </c>
      <c r="E22" s="255" t="s">
        <v>583</v>
      </c>
      <c r="F22" s="400">
        <v>424.05478987999993</v>
      </c>
      <c r="G22" s="253">
        <v>201.71239131999994</v>
      </c>
      <c r="H22" s="253">
        <v>134.64175459999998</v>
      </c>
      <c r="I22" s="253">
        <v>87.700643960000008</v>
      </c>
    </row>
    <row r="23" spans="1:9">
      <c r="A23" s="87"/>
      <c r="B23" s="87"/>
      <c r="C23" s="87"/>
      <c r="D23" s="87"/>
      <c r="E23" s="87"/>
      <c r="F23" s="87"/>
      <c r="G23" s="87"/>
      <c r="H23" s="87"/>
      <c r="I23" s="87"/>
    </row>
    <row r="24" spans="1:9">
      <c r="A24" s="87"/>
      <c r="B24" s="87"/>
      <c r="C24" s="87"/>
      <c r="D24" s="87"/>
      <c r="E24" s="87"/>
      <c r="F24" s="87"/>
      <c r="G24" s="87"/>
      <c r="H24" s="87"/>
      <c r="I24" s="87"/>
    </row>
    <row r="25" spans="1:9">
      <c r="B25" s="159" t="s">
        <v>456</v>
      </c>
      <c r="C25" s="87"/>
      <c r="D25" s="87"/>
      <c r="E25" s="296">
        <v>44196</v>
      </c>
      <c r="F25" s="240"/>
      <c r="G25" s="186"/>
      <c r="H25" s="159" t="s">
        <v>458</v>
      </c>
    </row>
    <row r="26" spans="1:9">
      <c r="A26" s="87"/>
      <c r="B26" s="87"/>
      <c r="C26" s="87"/>
      <c r="D26" s="186"/>
      <c r="E26" s="186"/>
      <c r="F26" s="241"/>
      <c r="G26" s="240"/>
      <c r="H26" s="240"/>
      <c r="I26" s="186"/>
    </row>
    <row r="27" spans="1:9">
      <c r="A27" s="241" t="s">
        <v>569</v>
      </c>
      <c r="B27" s="240" t="s">
        <v>539</v>
      </c>
      <c r="C27" s="240" t="s">
        <v>540</v>
      </c>
      <c r="D27" s="186"/>
      <c r="E27" s="159"/>
      <c r="F27" s="242"/>
      <c r="G27" s="240" t="s">
        <v>540</v>
      </c>
      <c r="H27" s="240" t="s">
        <v>539</v>
      </c>
      <c r="I27" s="240" t="s">
        <v>569</v>
      </c>
    </row>
    <row r="28" spans="1:9" ht="57.6">
      <c r="A28" s="243" t="s">
        <v>570</v>
      </c>
      <c r="B28" s="244" t="s">
        <v>571</v>
      </c>
      <c r="C28" s="244" t="s">
        <v>571</v>
      </c>
      <c r="D28" s="397" t="s">
        <v>145</v>
      </c>
      <c r="E28" s="245" t="s">
        <v>457</v>
      </c>
      <c r="F28" s="397" t="s">
        <v>145</v>
      </c>
      <c r="G28" s="244" t="s">
        <v>571</v>
      </c>
      <c r="H28" s="244" t="s">
        <v>571</v>
      </c>
      <c r="I28" s="244" t="s">
        <v>570</v>
      </c>
    </row>
    <row r="29" spans="1:9">
      <c r="A29" s="246">
        <v>37.085614169999999</v>
      </c>
      <c r="B29" s="246">
        <v>120.36779698999999</v>
      </c>
      <c r="C29" s="246">
        <v>229.83525409999999</v>
      </c>
      <c r="D29" s="398">
        <v>387.28866525999996</v>
      </c>
      <c r="E29" s="159" t="s">
        <v>586</v>
      </c>
      <c r="F29" s="398">
        <v>396.78703294999997</v>
      </c>
      <c r="G29" s="246">
        <v>231.20179909999993</v>
      </c>
      <c r="H29" s="246">
        <v>126.05314010000004</v>
      </c>
      <c r="I29" s="246">
        <v>39.032093749999994</v>
      </c>
    </row>
    <row r="30" spans="1:9">
      <c r="A30" s="247">
        <v>0</v>
      </c>
      <c r="B30" s="247">
        <v>0</v>
      </c>
      <c r="C30" s="247">
        <v>0</v>
      </c>
      <c r="D30" s="399">
        <v>0</v>
      </c>
      <c r="E30" s="159"/>
      <c r="F30" s="399">
        <v>0</v>
      </c>
      <c r="G30" s="247">
        <v>0</v>
      </c>
      <c r="H30" s="247">
        <v>0</v>
      </c>
      <c r="I30" s="247">
        <v>0</v>
      </c>
    </row>
    <row r="31" spans="1:9">
      <c r="A31" s="247">
        <v>0</v>
      </c>
      <c r="B31" s="247">
        <v>0</v>
      </c>
      <c r="C31" s="247">
        <v>0</v>
      </c>
      <c r="D31" s="399">
        <v>0</v>
      </c>
      <c r="E31" s="186" t="s">
        <v>573</v>
      </c>
      <c r="F31" s="399">
        <v>0</v>
      </c>
      <c r="G31" s="247">
        <v>0</v>
      </c>
      <c r="H31" s="247">
        <v>0</v>
      </c>
      <c r="I31" s="247">
        <v>0</v>
      </c>
    </row>
    <row r="32" spans="1:9">
      <c r="A32" s="248">
        <v>34.512504999999997</v>
      </c>
      <c r="B32" s="248">
        <v>-29.637664999999998</v>
      </c>
      <c r="C32" s="249">
        <v>-4.8748399999999998</v>
      </c>
      <c r="D32" s="353">
        <v>0</v>
      </c>
      <c r="E32" s="250" t="s">
        <v>574</v>
      </c>
      <c r="F32" s="353">
        <v>0</v>
      </c>
      <c r="G32" s="248">
        <v>-4.9677249999999997</v>
      </c>
      <c r="H32" s="248">
        <v>-32.495326999999996</v>
      </c>
      <c r="I32" s="248">
        <v>37.463051999999998</v>
      </c>
    </row>
    <row r="33" spans="1:9">
      <c r="A33" s="231">
        <v>-4.2870470000000003</v>
      </c>
      <c r="B33" s="231">
        <v>14.823122</v>
      </c>
      <c r="C33" s="231">
        <v>-10.536073999999999</v>
      </c>
      <c r="D33" s="353">
        <v>1.0000000010279564E-6</v>
      </c>
      <c r="E33" s="186" t="s">
        <v>575</v>
      </c>
      <c r="F33" s="353">
        <v>9.9999999925159955E-7</v>
      </c>
      <c r="G33" s="231">
        <v>-10.544414</v>
      </c>
      <c r="H33" s="231">
        <v>14.937042999999999</v>
      </c>
      <c r="I33" s="231">
        <v>-4.3926280000000002</v>
      </c>
    </row>
    <row r="34" spans="1:9">
      <c r="A34" s="249">
        <v>-0.25231500000000001</v>
      </c>
      <c r="B34" s="249">
        <v>-2.148898</v>
      </c>
      <c r="C34" s="249">
        <v>2.4012129999999998</v>
      </c>
      <c r="D34" s="353">
        <v>0</v>
      </c>
      <c r="E34" s="250" t="s">
        <v>576</v>
      </c>
      <c r="F34" s="353">
        <v>-3.063000000000482E-3</v>
      </c>
      <c r="G34" s="249">
        <v>2.4001919999999997</v>
      </c>
      <c r="H34" s="249">
        <v>-2.1499190000000001</v>
      </c>
      <c r="I34" s="249">
        <v>-0.25333600000000001</v>
      </c>
    </row>
    <row r="35" spans="1:9">
      <c r="A35" s="231">
        <v>0</v>
      </c>
      <c r="B35" s="231">
        <v>0</v>
      </c>
      <c r="C35" s="231">
        <v>0</v>
      </c>
      <c r="D35" s="353">
        <v>0</v>
      </c>
      <c r="E35" s="186"/>
      <c r="F35" s="353">
        <v>0</v>
      </c>
      <c r="G35" s="231">
        <v>0</v>
      </c>
      <c r="H35" s="231">
        <v>0</v>
      </c>
      <c r="I35" s="231">
        <v>0</v>
      </c>
    </row>
    <row r="36" spans="1:9">
      <c r="A36" s="231">
        <v>36.243045000000002</v>
      </c>
      <c r="B36" s="231">
        <v>36.671568999999998</v>
      </c>
      <c r="C36" s="231">
        <v>30.134938999999999</v>
      </c>
      <c r="D36" s="353">
        <v>103.049553</v>
      </c>
      <c r="E36" s="186" t="s">
        <v>577</v>
      </c>
      <c r="F36" s="353">
        <v>108.013515</v>
      </c>
      <c r="G36" s="231">
        <v>30.288133999999999</v>
      </c>
      <c r="H36" s="231">
        <v>37.873517999999997</v>
      </c>
      <c r="I36" s="231">
        <v>39.851863000000002</v>
      </c>
    </row>
    <row r="37" spans="1:9">
      <c r="A37" s="249">
        <v>-8.6900270000000006</v>
      </c>
      <c r="B37" s="249">
        <v>-24.405846</v>
      </c>
      <c r="C37" s="249">
        <v>-41.159993999999998</v>
      </c>
      <c r="D37" s="353">
        <v>-74.255866999999995</v>
      </c>
      <c r="E37" s="250" t="s">
        <v>578</v>
      </c>
      <c r="F37" s="353">
        <v>-76.905711999999994</v>
      </c>
      <c r="G37" s="249">
        <v>-41.322932999999999</v>
      </c>
      <c r="H37" s="249">
        <v>-26.189344999999999</v>
      </c>
      <c r="I37" s="249">
        <v>-9.3934340000000009</v>
      </c>
    </row>
    <row r="38" spans="1:9">
      <c r="A38" s="231">
        <v>0</v>
      </c>
      <c r="B38" s="231">
        <v>29.879281500000001</v>
      </c>
      <c r="C38" s="251">
        <v>10.677628840000004</v>
      </c>
      <c r="D38" s="353">
        <v>40.031359140000006</v>
      </c>
      <c r="E38" s="252" t="s">
        <v>579</v>
      </c>
      <c r="F38" s="353">
        <v>40.406831140000008</v>
      </c>
      <c r="G38" s="231">
        <v>10.925054840000005</v>
      </c>
      <c r="H38" s="231">
        <v>31.518485500000001</v>
      </c>
      <c r="I38" s="231">
        <v>-2.0367092000000002</v>
      </c>
    </row>
    <row r="39" spans="1:9">
      <c r="A39" s="253">
        <v>94.086223969999992</v>
      </c>
      <c r="B39" s="253">
        <v>145.54936049</v>
      </c>
      <c r="C39" s="254">
        <v>217.47812693999998</v>
      </c>
      <c r="D39" s="400">
        <v>457.11371139999994</v>
      </c>
      <c r="E39" s="255" t="s">
        <v>587</v>
      </c>
      <c r="F39" s="400">
        <v>468.29860508999997</v>
      </c>
      <c r="G39" s="253">
        <v>217.98010793999993</v>
      </c>
      <c r="H39" s="253">
        <v>149.54759560000002</v>
      </c>
      <c r="I39" s="253">
        <v>100.27090154999999</v>
      </c>
    </row>
    <row r="40" spans="1:9">
      <c r="A40" s="186"/>
      <c r="B40" s="186"/>
      <c r="C40" s="238"/>
      <c r="D40" s="401"/>
      <c r="E40" s="186"/>
      <c r="F40" s="402"/>
      <c r="G40" s="256"/>
      <c r="H40" s="256"/>
      <c r="I40" s="256"/>
    </row>
    <row r="41" spans="1:9">
      <c r="A41" s="249">
        <v>81.067493879999986</v>
      </c>
      <c r="B41" s="249">
        <v>124.72201634</v>
      </c>
      <c r="C41" s="249">
        <v>212.60142241999998</v>
      </c>
      <c r="D41" s="353">
        <v>418.39093263999996</v>
      </c>
      <c r="E41" s="250" t="s">
        <v>581</v>
      </c>
      <c r="F41" s="353">
        <v>429.05428252999991</v>
      </c>
      <c r="G41" s="249">
        <v>213.08775343999991</v>
      </c>
      <c r="H41" s="249">
        <v>128.67068130000001</v>
      </c>
      <c r="I41" s="249">
        <v>87.095847789999979</v>
      </c>
    </row>
    <row r="42" spans="1:9">
      <c r="A42" s="231">
        <v>13.01873009</v>
      </c>
      <c r="B42" s="231">
        <v>20.827344149999998</v>
      </c>
      <c r="C42" s="231">
        <v>4.8767045199999997</v>
      </c>
      <c r="D42" s="353">
        <v>38.722778759999997</v>
      </c>
      <c r="E42" s="252" t="s">
        <v>588</v>
      </c>
      <c r="F42" s="353">
        <v>38.944322560000003</v>
      </c>
      <c r="G42" s="231">
        <v>4.8923544999999997</v>
      </c>
      <c r="H42" s="231">
        <v>20.876914299999999</v>
      </c>
      <c r="I42" s="231">
        <v>13.175053760000006</v>
      </c>
    </row>
    <row r="43" spans="1:9">
      <c r="A43" s="253">
        <v>94.086223969999992</v>
      </c>
      <c r="B43" s="253">
        <v>145.54936049</v>
      </c>
      <c r="C43" s="253">
        <v>217.47812693999998</v>
      </c>
      <c r="D43" s="400">
        <v>457.11371139999994</v>
      </c>
      <c r="E43" s="255" t="s">
        <v>589</v>
      </c>
      <c r="F43" s="400">
        <v>468.39860508999988</v>
      </c>
      <c r="G43" s="253">
        <v>217.98010793999993</v>
      </c>
      <c r="H43" s="253">
        <v>149.54759560000002</v>
      </c>
      <c r="I43" s="253">
        <v>100.27090154999999</v>
      </c>
    </row>
  </sheetData>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BDEA5A-2C1C-4D56-9710-76CCAF94E9E4}">
  <dimension ref="A1:K46"/>
  <sheetViews>
    <sheetView showGridLines="0" workbookViewId="0">
      <selection activeCell="N12" sqref="N12"/>
    </sheetView>
  </sheetViews>
  <sheetFormatPr baseColWidth="10" defaultRowHeight="14.4"/>
  <cols>
    <col min="7" max="7" width="37.44140625" customWidth="1"/>
  </cols>
  <sheetData>
    <row r="1" spans="1:11" ht="25.8">
      <c r="A1" s="299" t="s">
        <v>605</v>
      </c>
    </row>
    <row r="4" spans="1:11">
      <c r="A4" s="87"/>
      <c r="B4" s="257" t="s">
        <v>456</v>
      </c>
      <c r="C4" s="228"/>
      <c r="D4" s="228"/>
      <c r="F4" s="257" t="s">
        <v>512</v>
      </c>
      <c r="G4" s="228"/>
      <c r="H4" s="206"/>
      <c r="I4" s="206"/>
      <c r="J4" s="207" t="s">
        <v>458</v>
      </c>
      <c r="K4" s="87"/>
    </row>
    <row r="5" spans="1:11" ht="58.2" thickBot="1">
      <c r="A5" s="258" t="s">
        <v>569</v>
      </c>
      <c r="B5" s="341" t="s">
        <v>539</v>
      </c>
      <c r="C5" s="258" t="s">
        <v>540</v>
      </c>
      <c r="D5" s="356" t="s">
        <v>599</v>
      </c>
      <c r="E5" s="259"/>
      <c r="F5" s="259"/>
      <c r="G5" s="259"/>
      <c r="H5" s="357" t="s">
        <v>599</v>
      </c>
      <c r="I5" s="260" t="s">
        <v>540</v>
      </c>
      <c r="J5" s="357" t="s">
        <v>539</v>
      </c>
      <c r="K5" s="260" t="s">
        <v>569</v>
      </c>
    </row>
    <row r="6" spans="1:11">
      <c r="A6" s="261">
        <v>4.9695836903960071</v>
      </c>
      <c r="B6" s="355">
        <v>9.3210967142966936</v>
      </c>
      <c r="C6" s="261">
        <v>26.280550071500251</v>
      </c>
      <c r="D6" s="355">
        <v>40.571230476192952</v>
      </c>
      <c r="E6" s="261" t="s">
        <v>513</v>
      </c>
      <c r="F6" s="261"/>
      <c r="G6" s="261"/>
      <c r="H6" s="355">
        <v>55.793467836524904</v>
      </c>
      <c r="I6" s="161">
        <v>28.71851254179558</v>
      </c>
      <c r="J6" s="342">
        <v>18.163662826124199</v>
      </c>
      <c r="K6" s="161">
        <v>8.9112924686051276</v>
      </c>
    </row>
    <row r="7" spans="1:11">
      <c r="A7" s="161">
        <v>0</v>
      </c>
      <c r="B7" s="342">
        <v>0</v>
      </c>
      <c r="C7" s="161">
        <v>0</v>
      </c>
      <c r="D7" s="342">
        <v>0</v>
      </c>
      <c r="E7" s="161" t="s">
        <v>514</v>
      </c>
      <c r="F7" s="161"/>
      <c r="G7" s="161"/>
      <c r="H7" s="342">
        <v>0</v>
      </c>
      <c r="I7" s="161">
        <v>0</v>
      </c>
      <c r="J7" s="342">
        <v>0</v>
      </c>
      <c r="K7" s="161">
        <v>0</v>
      </c>
    </row>
    <row r="8" spans="1:11">
      <c r="A8" s="161">
        <v>2.4455065986336084</v>
      </c>
      <c r="B8" s="342">
        <v>1.7848908601844731</v>
      </c>
      <c r="C8" s="161">
        <v>3.0492372803176466</v>
      </c>
      <c r="D8" s="342">
        <v>7.2796347391357283</v>
      </c>
      <c r="E8" s="161" t="s">
        <v>591</v>
      </c>
      <c r="F8" s="161"/>
      <c r="G8" s="161"/>
      <c r="H8" s="342">
        <v>7.3595245450658489</v>
      </c>
      <c r="I8" s="161">
        <v>3.0471381298782392</v>
      </c>
      <c r="J8" s="342">
        <v>1.8259766862241258</v>
      </c>
      <c r="K8" s="161">
        <v>2.4864097289634839</v>
      </c>
    </row>
    <row r="9" spans="1:11">
      <c r="A9" s="161">
        <v>1.4044475646771324</v>
      </c>
      <c r="B9" s="342">
        <v>6.1479574073020746</v>
      </c>
      <c r="C9" s="161">
        <v>4.6911342774117637</v>
      </c>
      <c r="D9" s="342">
        <v>12.24353924939097</v>
      </c>
      <c r="E9" s="161" t="s">
        <v>592</v>
      </c>
      <c r="F9" s="161"/>
      <c r="G9" s="161"/>
      <c r="H9" s="342">
        <v>12.078527058337931</v>
      </c>
      <c r="I9" s="161">
        <v>4.6879048151972906</v>
      </c>
      <c r="J9" s="342">
        <v>5.9584502392576741</v>
      </c>
      <c r="K9" s="161">
        <v>1.4321720038829666</v>
      </c>
    </row>
    <row r="10" spans="1:11">
      <c r="A10" s="161">
        <v>11.628432983061012</v>
      </c>
      <c r="B10" s="342">
        <v>20.228763082090694</v>
      </c>
      <c r="C10" s="161">
        <v>48.400268001296155</v>
      </c>
      <c r="D10" s="342">
        <v>80.257464066447852</v>
      </c>
      <c r="E10" s="161" t="s">
        <v>517</v>
      </c>
      <c r="F10" s="161"/>
      <c r="G10" s="161"/>
      <c r="H10" s="342">
        <v>79.747808220177973</v>
      </c>
      <c r="I10" s="161">
        <v>48.366948375926832</v>
      </c>
      <c r="J10" s="342">
        <v>19.605223367880086</v>
      </c>
      <c r="K10" s="161">
        <v>11.775636476371059</v>
      </c>
    </row>
    <row r="11" spans="1:11">
      <c r="A11" s="161">
        <v>5.1463672999357861</v>
      </c>
      <c r="B11" s="342">
        <v>3.2722999103382007</v>
      </c>
      <c r="C11" s="161">
        <v>15.786686655290023</v>
      </c>
      <c r="D11" s="342">
        <v>24.20535386556401</v>
      </c>
      <c r="E11" s="161" t="s">
        <v>518</v>
      </c>
      <c r="F11" s="161"/>
      <c r="G11" s="161"/>
      <c r="H11" s="342">
        <v>24.294653388432209</v>
      </c>
      <c r="I11" s="161">
        <v>15.775818812881319</v>
      </c>
      <c r="J11" s="342">
        <v>3.2675372279800148</v>
      </c>
      <c r="K11" s="161">
        <v>5.251297347570878</v>
      </c>
    </row>
    <row r="12" spans="1:11">
      <c r="A12" s="161">
        <v>42.24146136836606</v>
      </c>
      <c r="B12" s="342">
        <v>59.59552260949269</v>
      </c>
      <c r="C12" s="161">
        <v>74.354478296976453</v>
      </c>
      <c r="D12" s="342">
        <v>176.1914622748352</v>
      </c>
      <c r="E12" s="161" t="s">
        <v>519</v>
      </c>
      <c r="F12" s="161"/>
      <c r="G12" s="161"/>
      <c r="H12" s="342">
        <v>174.84795564323329</v>
      </c>
      <c r="I12" s="161">
        <v>74.303291320877065</v>
      </c>
      <c r="J12" s="342">
        <v>57.758525706352614</v>
      </c>
      <c r="K12" s="161">
        <v>42.786138616003633</v>
      </c>
    </row>
    <row r="13" spans="1:11">
      <c r="A13" s="161">
        <v>0.61874263338922619</v>
      </c>
      <c r="B13" s="342">
        <v>0.49580301671790922</v>
      </c>
      <c r="C13" s="161">
        <v>1.1421892153698208</v>
      </c>
      <c r="D13" s="342">
        <v>2.2567348654769561</v>
      </c>
      <c r="E13" s="161" t="s">
        <v>520</v>
      </c>
      <c r="F13" s="161"/>
      <c r="G13" s="161"/>
      <c r="H13" s="342">
        <v>2.3749302136919881</v>
      </c>
      <c r="I13" s="161">
        <v>1.1617851063749807</v>
      </c>
      <c r="J13" s="342">
        <v>0.57662421670235553</v>
      </c>
      <c r="K13" s="161">
        <v>0.63652089061465189</v>
      </c>
    </row>
    <row r="14" spans="1:11">
      <c r="A14" s="161">
        <v>3.9383459680806299</v>
      </c>
      <c r="B14" s="342">
        <v>15.666535931629513</v>
      </c>
      <c r="C14" s="161">
        <v>10.136929286407158</v>
      </c>
      <c r="D14" s="342">
        <v>29.741811186117303</v>
      </c>
      <c r="E14" s="161" t="s">
        <v>521</v>
      </c>
      <c r="F14" s="161"/>
      <c r="G14" s="161"/>
      <c r="H14" s="342">
        <v>29.40863942658159</v>
      </c>
      <c r="I14" s="161">
        <v>10.129950839795885</v>
      </c>
      <c r="J14" s="342">
        <v>15.280541742612423</v>
      </c>
      <c r="K14" s="161">
        <v>3.9981468441732817</v>
      </c>
    </row>
    <row r="15" spans="1:11">
      <c r="A15" s="161">
        <v>1.5714098625758126</v>
      </c>
      <c r="B15" s="342">
        <v>4.1647453404304375</v>
      </c>
      <c r="C15" s="161">
        <v>1.5705101711335034</v>
      </c>
      <c r="D15" s="342">
        <v>7.3066653741397536</v>
      </c>
      <c r="E15" s="161" t="s">
        <v>593</v>
      </c>
      <c r="F15" s="161"/>
      <c r="G15" s="161"/>
      <c r="H15" s="342">
        <v>7.1971007468017767</v>
      </c>
      <c r="I15" s="161">
        <v>1.5694290033486584</v>
      </c>
      <c r="J15" s="342">
        <v>4.0363695169164888</v>
      </c>
      <c r="K15" s="161">
        <v>1.5913022265366297</v>
      </c>
    </row>
    <row r="16" spans="1:11">
      <c r="A16" s="161">
        <v>1.3946262530360336</v>
      </c>
      <c r="B16" s="342">
        <v>1.0907666367794002</v>
      </c>
      <c r="C16" s="161">
        <v>0</v>
      </c>
      <c r="D16" s="342">
        <v>2.4853928898154338</v>
      </c>
      <c r="E16" s="161" t="s">
        <v>523</v>
      </c>
      <c r="F16" s="161"/>
      <c r="G16" s="161"/>
      <c r="H16" s="342">
        <v>2.4694251233389108</v>
      </c>
      <c r="I16" s="161">
        <v>0</v>
      </c>
      <c r="J16" s="342">
        <v>1.057144397287652</v>
      </c>
      <c r="K16" s="161">
        <v>1.4122807260512587</v>
      </c>
    </row>
    <row r="17" spans="1:11">
      <c r="A17" s="161">
        <v>1.708908225551196</v>
      </c>
      <c r="B17" s="342">
        <v>4.1647453404304375</v>
      </c>
      <c r="C17" s="161">
        <v>13.31874210065166</v>
      </c>
      <c r="D17" s="342">
        <v>19.192395666633296</v>
      </c>
      <c r="E17" s="161" t="s">
        <v>524</v>
      </c>
      <c r="F17" s="161"/>
      <c r="G17" s="161"/>
      <c r="H17" s="342">
        <v>19.11626648012906</v>
      </c>
      <c r="I17" s="161">
        <v>13.30957323619057</v>
      </c>
      <c r="J17" s="342">
        <v>4.0363695169164888</v>
      </c>
      <c r="K17" s="161">
        <v>1.7703237270220005</v>
      </c>
    </row>
    <row r="18" spans="1:11">
      <c r="A18" s="161">
        <v>5.5195771422975417</v>
      </c>
      <c r="B18" s="342">
        <v>2.9748181003074552</v>
      </c>
      <c r="C18" s="161">
        <v>0.64248143364552412</v>
      </c>
      <c r="D18" s="342">
        <v>9.1368766762505214</v>
      </c>
      <c r="E18" s="161" t="s">
        <v>594</v>
      </c>
      <c r="F18" s="161"/>
      <c r="G18" s="161"/>
      <c r="H18" s="342">
        <v>9.3664911976844731</v>
      </c>
      <c r="I18" s="161">
        <v>0.64203913773354204</v>
      </c>
      <c r="J18" s="342">
        <v>3.0753291557458962</v>
      </c>
      <c r="K18" s="161">
        <v>5.6491229042050346</v>
      </c>
    </row>
    <row r="19" spans="1:11">
      <c r="A19" s="164">
        <v>82.58740959000005</v>
      </c>
      <c r="B19" s="351">
        <v>128.90794495</v>
      </c>
      <c r="C19" s="164">
        <v>199.37320678999995</v>
      </c>
      <c r="D19" s="351">
        <v>410.86856132999998</v>
      </c>
      <c r="E19" s="164" t="s">
        <v>595</v>
      </c>
      <c r="F19" s="164"/>
      <c r="G19" s="164"/>
      <c r="H19" s="351">
        <v>424.05478987999993</v>
      </c>
      <c r="I19" s="164">
        <v>201.71239131999999</v>
      </c>
      <c r="J19" s="351">
        <v>134.64175460000004</v>
      </c>
      <c r="K19" s="164">
        <v>87.700643959999994</v>
      </c>
    </row>
    <row r="20" spans="1:11">
      <c r="A20" s="161">
        <v>69.283537930000037</v>
      </c>
      <c r="B20" s="342">
        <v>117.83415163999996</v>
      </c>
      <c r="C20" s="161">
        <v>196.85466047999992</v>
      </c>
      <c r="D20" s="342">
        <v>383.87235004999991</v>
      </c>
      <c r="E20" s="262" t="s">
        <v>596</v>
      </c>
      <c r="F20" s="161"/>
      <c r="G20" s="161"/>
      <c r="H20" s="342">
        <v>396.81387561999992</v>
      </c>
      <c r="I20" s="161">
        <v>199.19270114999995</v>
      </c>
      <c r="J20" s="342">
        <v>123.37074282999998</v>
      </c>
      <c r="K20" s="161">
        <v>74.250431640000002</v>
      </c>
    </row>
    <row r="21" spans="1:11">
      <c r="A21" s="161">
        <v>13.30387166</v>
      </c>
      <c r="B21" s="342">
        <v>11.173793310000001</v>
      </c>
      <c r="C21" s="161">
        <v>2.5185463100000005</v>
      </c>
      <c r="D21" s="342">
        <v>26.996211280000001</v>
      </c>
      <c r="E21" s="262" t="s">
        <v>597</v>
      </c>
      <c r="F21" s="161"/>
      <c r="G21" s="161"/>
      <c r="H21" s="342">
        <v>27.240914260000007</v>
      </c>
      <c r="I21" s="161">
        <v>2.5196901700000001</v>
      </c>
      <c r="J21" s="342">
        <v>11.271011770000005</v>
      </c>
      <c r="K21" s="161">
        <v>13.450212320000002</v>
      </c>
    </row>
    <row r="22" spans="1:11">
      <c r="A22" s="164">
        <v>82.587409590000036</v>
      </c>
      <c r="B22" s="351">
        <v>129.00794494999997</v>
      </c>
      <c r="C22" s="164">
        <v>199.37320678999993</v>
      </c>
      <c r="D22" s="351">
        <v>410.86856132999992</v>
      </c>
      <c r="E22" s="164" t="s">
        <v>598</v>
      </c>
      <c r="F22" s="164"/>
      <c r="G22" s="164"/>
      <c r="H22" s="351">
        <v>424.05478987999993</v>
      </c>
      <c r="I22" s="164">
        <v>201.71239131999994</v>
      </c>
      <c r="J22" s="351">
        <v>134.64175459999998</v>
      </c>
      <c r="K22" s="164">
        <v>87.700643960000008</v>
      </c>
    </row>
    <row r="23" spans="1:11" s="99" customFormat="1">
      <c r="A23" s="298"/>
      <c r="B23" s="298"/>
      <c r="C23" s="298"/>
      <c r="D23" s="298"/>
      <c r="E23" s="298"/>
      <c r="F23" s="298"/>
      <c r="G23" s="298"/>
      <c r="H23" s="298"/>
      <c r="I23" s="298"/>
      <c r="J23" s="298"/>
      <c r="K23" s="298"/>
    </row>
    <row r="24" spans="1:11" s="99" customFormat="1">
      <c r="A24" s="13" t="s">
        <v>610</v>
      </c>
      <c r="B24" s="298"/>
      <c r="C24" s="298"/>
      <c r="D24" s="298"/>
      <c r="E24" s="298"/>
      <c r="F24" s="298"/>
      <c r="G24" s="298"/>
      <c r="H24" s="298"/>
      <c r="I24" s="298"/>
      <c r="J24" s="298"/>
      <c r="K24" s="298"/>
    </row>
    <row r="25" spans="1:11">
      <c r="A25" s="87"/>
      <c r="B25" s="87"/>
      <c r="C25" s="87"/>
      <c r="D25" s="87"/>
      <c r="E25" s="87"/>
      <c r="F25" s="87"/>
      <c r="G25" s="87"/>
      <c r="H25" s="87"/>
      <c r="I25" s="87"/>
      <c r="J25" s="87"/>
      <c r="K25" s="87"/>
    </row>
    <row r="26" spans="1:11">
      <c r="A26" s="87"/>
      <c r="B26" s="257" t="s">
        <v>456</v>
      </c>
      <c r="C26" s="228"/>
      <c r="D26" s="228"/>
      <c r="E26" s="257" t="s">
        <v>457</v>
      </c>
      <c r="F26" s="228"/>
      <c r="G26" s="228"/>
      <c r="H26" s="206"/>
      <c r="I26" s="206"/>
      <c r="J26" s="207" t="s">
        <v>458</v>
      </c>
      <c r="K26" s="87"/>
    </row>
    <row r="27" spans="1:11" ht="58.2" thickBot="1">
      <c r="A27" s="258" t="s">
        <v>569</v>
      </c>
      <c r="B27" s="341" t="s">
        <v>539</v>
      </c>
      <c r="C27" s="258" t="s">
        <v>540</v>
      </c>
      <c r="D27" s="356" t="s">
        <v>590</v>
      </c>
      <c r="E27" s="259"/>
      <c r="F27" s="259"/>
      <c r="G27" s="259"/>
      <c r="H27" s="357" t="s">
        <v>590</v>
      </c>
      <c r="I27" s="260" t="s">
        <v>540</v>
      </c>
      <c r="J27" s="357" t="s">
        <v>539</v>
      </c>
      <c r="K27" s="260" t="s">
        <v>569</v>
      </c>
    </row>
    <row r="28" spans="1:11">
      <c r="A28" s="261">
        <v>4.9695836903960071</v>
      </c>
      <c r="B28" s="355">
        <v>7</v>
      </c>
      <c r="C28" s="261">
        <v>28</v>
      </c>
      <c r="D28" s="355">
        <v>40</v>
      </c>
      <c r="E28" s="261" t="s">
        <v>513</v>
      </c>
      <c r="F28" s="261"/>
      <c r="G28" s="261"/>
      <c r="H28" s="355">
        <v>53</v>
      </c>
      <c r="I28" s="161">
        <v>29</v>
      </c>
      <c r="J28" s="342">
        <v>13</v>
      </c>
      <c r="K28" s="161">
        <v>11</v>
      </c>
    </row>
    <row r="29" spans="1:11">
      <c r="A29" s="161">
        <v>0</v>
      </c>
      <c r="B29" s="342">
        <v>0</v>
      </c>
      <c r="C29" s="161">
        <v>0</v>
      </c>
      <c r="D29" s="342">
        <v>0</v>
      </c>
      <c r="E29" s="161" t="s">
        <v>514</v>
      </c>
      <c r="F29" s="161"/>
      <c r="G29" s="161"/>
      <c r="H29" s="342">
        <v>0</v>
      </c>
      <c r="I29" s="161">
        <v>0</v>
      </c>
      <c r="J29" s="342">
        <v>0</v>
      </c>
      <c r="K29" s="161">
        <v>0</v>
      </c>
    </row>
    <row r="30" spans="1:11">
      <c r="A30" s="161">
        <v>1</v>
      </c>
      <c r="B30" s="342">
        <v>1</v>
      </c>
      <c r="C30" s="161">
        <v>3.0492372803176466</v>
      </c>
      <c r="D30" s="342">
        <v>5</v>
      </c>
      <c r="E30" s="161" t="s">
        <v>591</v>
      </c>
      <c r="F30" s="161"/>
      <c r="G30" s="161"/>
      <c r="H30" s="342">
        <v>5</v>
      </c>
      <c r="I30" s="161">
        <v>3</v>
      </c>
      <c r="J30" s="342">
        <v>1</v>
      </c>
      <c r="K30" s="161">
        <v>1</v>
      </c>
    </row>
    <row r="31" spans="1:11">
      <c r="A31" s="161">
        <v>3</v>
      </c>
      <c r="B31" s="342">
        <v>8</v>
      </c>
      <c r="C31" s="161">
        <v>4</v>
      </c>
      <c r="D31" s="342">
        <v>15</v>
      </c>
      <c r="E31" s="161" t="s">
        <v>592</v>
      </c>
      <c r="F31" s="161"/>
      <c r="G31" s="161"/>
      <c r="H31" s="342">
        <v>15</v>
      </c>
      <c r="I31" s="161">
        <v>4</v>
      </c>
      <c r="J31" s="342">
        <v>8</v>
      </c>
      <c r="K31" s="161">
        <v>3</v>
      </c>
    </row>
    <row r="32" spans="1:11">
      <c r="A32" s="161">
        <v>17</v>
      </c>
      <c r="B32" s="342">
        <v>27</v>
      </c>
      <c r="C32" s="161">
        <v>52</v>
      </c>
      <c r="D32" s="342">
        <v>95</v>
      </c>
      <c r="E32" s="161" t="s">
        <v>517</v>
      </c>
      <c r="F32" s="161"/>
      <c r="G32" s="161"/>
      <c r="H32" s="342">
        <v>95</v>
      </c>
      <c r="I32" s="161">
        <v>52</v>
      </c>
      <c r="J32" s="342">
        <v>26</v>
      </c>
      <c r="K32" s="161">
        <v>17</v>
      </c>
    </row>
    <row r="33" spans="1:11">
      <c r="A33" s="161">
        <v>3</v>
      </c>
      <c r="B33" s="342">
        <v>7</v>
      </c>
      <c r="C33" s="161">
        <v>12</v>
      </c>
      <c r="D33" s="342">
        <v>23</v>
      </c>
      <c r="E33" s="161" t="s">
        <v>518</v>
      </c>
      <c r="F33" s="161"/>
      <c r="G33" s="161"/>
      <c r="H33" s="342">
        <v>23</v>
      </c>
      <c r="I33" s="161">
        <v>12</v>
      </c>
      <c r="J33" s="342">
        <v>7</v>
      </c>
      <c r="K33" s="161">
        <v>3</v>
      </c>
    </row>
    <row r="34" spans="1:11">
      <c r="A34" s="161">
        <v>49</v>
      </c>
      <c r="B34" s="342">
        <v>75</v>
      </c>
      <c r="C34" s="161">
        <v>89</v>
      </c>
      <c r="D34" s="342">
        <v>213</v>
      </c>
      <c r="E34" s="161" t="s">
        <v>519</v>
      </c>
      <c r="F34" s="161"/>
      <c r="G34" s="161"/>
      <c r="H34" s="342">
        <v>212</v>
      </c>
      <c r="I34" s="161">
        <v>89</v>
      </c>
      <c r="J34" s="342">
        <v>73</v>
      </c>
      <c r="K34" s="161">
        <v>49</v>
      </c>
    </row>
    <row r="35" spans="1:11">
      <c r="A35" s="161">
        <v>0.61874263338922619</v>
      </c>
      <c r="B35" s="342">
        <v>0.49580301671790922</v>
      </c>
      <c r="C35" s="161">
        <v>1.1421892153698208</v>
      </c>
      <c r="D35" s="342">
        <v>2.2567348654769561</v>
      </c>
      <c r="E35" s="161" t="s">
        <v>520</v>
      </c>
      <c r="F35" s="161"/>
      <c r="G35" s="161"/>
      <c r="H35" s="342">
        <v>2</v>
      </c>
      <c r="I35" s="161">
        <v>1.1617851063749807</v>
      </c>
      <c r="J35" s="342">
        <v>0</v>
      </c>
      <c r="K35" s="161">
        <v>1</v>
      </c>
    </row>
    <row r="36" spans="1:11">
      <c r="A36" s="161">
        <v>3.9383459680806299</v>
      </c>
      <c r="B36" s="342">
        <v>8</v>
      </c>
      <c r="C36" s="161">
        <v>13</v>
      </c>
      <c r="D36" s="342">
        <v>26</v>
      </c>
      <c r="E36" s="161" t="s">
        <v>521</v>
      </c>
      <c r="F36" s="161"/>
      <c r="G36" s="161"/>
      <c r="H36" s="342">
        <v>26</v>
      </c>
      <c r="I36" s="161">
        <v>13</v>
      </c>
      <c r="J36" s="342">
        <v>8</v>
      </c>
      <c r="K36" s="161">
        <v>3.9981468441732817</v>
      </c>
    </row>
    <row r="37" spans="1:11">
      <c r="A37" s="161">
        <v>1</v>
      </c>
      <c r="B37" s="342">
        <v>2</v>
      </c>
      <c r="C37" s="161">
        <v>2</v>
      </c>
      <c r="D37" s="342">
        <v>5</v>
      </c>
      <c r="E37" s="161" t="s">
        <v>593</v>
      </c>
      <c r="F37" s="161"/>
      <c r="G37" s="161"/>
      <c r="H37" s="342">
        <v>5</v>
      </c>
      <c r="I37" s="161">
        <v>1.5694290033486584</v>
      </c>
      <c r="J37" s="342">
        <v>2</v>
      </c>
      <c r="K37" s="161">
        <v>1</v>
      </c>
    </row>
    <row r="38" spans="1:11">
      <c r="A38" s="161">
        <v>2</v>
      </c>
      <c r="B38" s="342">
        <v>2</v>
      </c>
      <c r="C38" s="161">
        <v>0</v>
      </c>
      <c r="D38" s="342">
        <v>4</v>
      </c>
      <c r="E38" s="161" t="s">
        <v>523</v>
      </c>
      <c r="F38" s="161"/>
      <c r="G38" s="161"/>
      <c r="H38" s="342">
        <v>4</v>
      </c>
      <c r="I38" s="161">
        <v>0</v>
      </c>
      <c r="J38" s="342">
        <v>2</v>
      </c>
      <c r="K38" s="161">
        <v>2</v>
      </c>
    </row>
    <row r="39" spans="1:11">
      <c r="A39" s="161">
        <v>2</v>
      </c>
      <c r="B39" s="342">
        <v>3</v>
      </c>
      <c r="C39" s="161">
        <v>12</v>
      </c>
      <c r="D39" s="342">
        <v>17</v>
      </c>
      <c r="E39" s="161" t="s">
        <v>524</v>
      </c>
      <c r="F39" s="161"/>
      <c r="G39" s="161"/>
      <c r="H39" s="342">
        <v>17</v>
      </c>
      <c r="I39" s="161">
        <v>12</v>
      </c>
      <c r="J39" s="342">
        <v>3</v>
      </c>
      <c r="K39" s="161">
        <v>1.7703237270220005</v>
      </c>
    </row>
    <row r="40" spans="1:11">
      <c r="A40" s="161">
        <v>7</v>
      </c>
      <c r="B40" s="342">
        <v>4</v>
      </c>
      <c r="C40" s="161">
        <v>2</v>
      </c>
      <c r="D40" s="342">
        <v>13</v>
      </c>
      <c r="E40" s="161" t="s">
        <v>594</v>
      </c>
      <c r="F40" s="161"/>
      <c r="G40" s="161"/>
      <c r="H40" s="342">
        <v>13</v>
      </c>
      <c r="I40" s="161">
        <v>2</v>
      </c>
      <c r="J40" s="342">
        <v>4</v>
      </c>
      <c r="K40" s="161">
        <v>7</v>
      </c>
    </row>
    <row r="41" spans="1:11">
      <c r="A41" s="164">
        <v>94</v>
      </c>
      <c r="B41" s="351">
        <v>145</v>
      </c>
      <c r="C41" s="164">
        <v>217</v>
      </c>
      <c r="D41" s="351">
        <v>457</v>
      </c>
      <c r="E41" s="164" t="s">
        <v>595</v>
      </c>
      <c r="F41" s="164"/>
      <c r="G41" s="164"/>
      <c r="H41" s="351">
        <v>468</v>
      </c>
      <c r="I41" s="164">
        <v>218</v>
      </c>
      <c r="J41" s="351">
        <v>149</v>
      </c>
      <c r="K41" s="164">
        <v>101</v>
      </c>
    </row>
    <row r="42" spans="1:11">
      <c r="A42" s="161">
        <v>81</v>
      </c>
      <c r="B42" s="342">
        <v>125</v>
      </c>
      <c r="C42" s="161">
        <v>213</v>
      </c>
      <c r="D42" s="342">
        <v>418</v>
      </c>
      <c r="E42" s="262" t="s">
        <v>596</v>
      </c>
      <c r="F42" s="161"/>
      <c r="G42" s="161"/>
      <c r="H42" s="342">
        <v>429</v>
      </c>
      <c r="I42" s="161">
        <v>213</v>
      </c>
      <c r="J42" s="342">
        <v>129</v>
      </c>
      <c r="K42" s="161">
        <v>87</v>
      </c>
    </row>
    <row r="43" spans="1:11">
      <c r="A43" s="161">
        <v>13.30387166</v>
      </c>
      <c r="B43" s="342">
        <v>21</v>
      </c>
      <c r="C43" s="161">
        <v>5</v>
      </c>
      <c r="D43" s="342">
        <v>39</v>
      </c>
      <c r="E43" s="262" t="s">
        <v>597</v>
      </c>
      <c r="F43" s="161"/>
      <c r="G43" s="161"/>
      <c r="H43" s="342">
        <v>39</v>
      </c>
      <c r="I43" s="161">
        <v>5</v>
      </c>
      <c r="J43" s="342">
        <v>21</v>
      </c>
      <c r="K43" s="161">
        <v>13</v>
      </c>
    </row>
    <row r="44" spans="1:11">
      <c r="A44" s="164">
        <v>94</v>
      </c>
      <c r="B44" s="351">
        <v>145</v>
      </c>
      <c r="C44" s="164">
        <v>217</v>
      </c>
      <c r="D44" s="351">
        <v>457</v>
      </c>
      <c r="E44" s="164" t="s">
        <v>598</v>
      </c>
      <c r="F44" s="164"/>
      <c r="G44" s="164"/>
      <c r="H44" s="351">
        <v>468</v>
      </c>
      <c r="I44" s="164">
        <v>218</v>
      </c>
      <c r="J44" s="351">
        <v>149</v>
      </c>
      <c r="K44" s="164">
        <v>101</v>
      </c>
    </row>
    <row r="46" spans="1:11">
      <c r="A46" t="s">
        <v>610</v>
      </c>
    </row>
  </sheetData>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F48E62-9BE5-4F59-868E-8BF3037FF0FD}">
  <dimension ref="A1:G10"/>
  <sheetViews>
    <sheetView showGridLines="0" workbookViewId="0">
      <selection activeCell="E20" sqref="E20"/>
    </sheetView>
  </sheetViews>
  <sheetFormatPr baseColWidth="10" defaultRowHeight="14.4"/>
  <cols>
    <col min="1" max="1" width="16.109375" customWidth="1"/>
    <col min="2" max="2" width="15.5546875" customWidth="1"/>
    <col min="4" max="4" width="11.5546875" customWidth="1"/>
    <col min="5" max="5" width="33.5546875" customWidth="1"/>
    <col min="6" max="6" width="13.6640625" customWidth="1"/>
    <col min="7" max="7" width="14.44140625" customWidth="1"/>
  </cols>
  <sheetData>
    <row r="1" spans="1:7" ht="25.8">
      <c r="A1" s="294" t="s">
        <v>606</v>
      </c>
    </row>
    <row r="4" spans="1:7">
      <c r="A4" s="474" t="s">
        <v>456</v>
      </c>
      <c r="B4" s="474"/>
      <c r="C4" s="278"/>
      <c r="D4" s="159"/>
      <c r="E4" s="159"/>
      <c r="F4" s="474" t="s">
        <v>458</v>
      </c>
      <c r="G4" s="474"/>
    </row>
    <row r="5" spans="1:7" ht="15" thickBot="1">
      <c r="A5" s="201">
        <v>44196</v>
      </c>
      <c r="B5" s="358">
        <v>44561</v>
      </c>
      <c r="C5" s="187"/>
      <c r="D5" s="187" t="s">
        <v>512</v>
      </c>
      <c r="E5" s="188"/>
      <c r="F5" s="358">
        <v>44561</v>
      </c>
      <c r="G5" s="201">
        <v>44196</v>
      </c>
    </row>
    <row r="6" spans="1:7">
      <c r="A6" s="189">
        <v>960.78387399999997</v>
      </c>
      <c r="B6" s="359">
        <v>691.17886599999997</v>
      </c>
      <c r="C6" s="189"/>
      <c r="D6" s="180" t="s">
        <v>555</v>
      </c>
      <c r="E6" s="190"/>
      <c r="F6" s="364">
        <v>782.56719999999996</v>
      </c>
      <c r="G6" s="189">
        <v>1009.4576479999999</v>
      </c>
    </row>
    <row r="7" spans="1:7">
      <c r="A7" s="191">
        <v>217.23500000000001</v>
      </c>
      <c r="B7" s="360">
        <v>199.035</v>
      </c>
      <c r="C7" s="191"/>
      <c r="D7" s="192" t="s">
        <v>556</v>
      </c>
      <c r="E7" s="193"/>
      <c r="F7" s="365">
        <v>201.55099999999999</v>
      </c>
      <c r="G7" s="194">
        <v>218.09300000000002</v>
      </c>
    </row>
    <row r="8" spans="1:7">
      <c r="A8" s="195">
        <v>743.54887399999996</v>
      </c>
      <c r="B8" s="361">
        <v>492.143866</v>
      </c>
      <c r="C8" s="195"/>
      <c r="D8" s="196" t="s">
        <v>557</v>
      </c>
      <c r="E8" s="197"/>
      <c r="F8" s="361">
        <v>581.01620000000003</v>
      </c>
      <c r="G8" s="195">
        <v>791.36464799999999</v>
      </c>
    </row>
    <row r="9" spans="1:7">
      <c r="A9" s="198">
        <v>0.22610183817469029</v>
      </c>
      <c r="B9" s="362">
        <v>0.28796453391559573</v>
      </c>
      <c r="C9" s="198"/>
      <c r="D9" s="199" t="s">
        <v>558</v>
      </c>
      <c r="E9" s="200"/>
      <c r="F9" s="362">
        <v>0.25755104481762076</v>
      </c>
      <c r="G9" s="198">
        <v>0.21604967819313609</v>
      </c>
    </row>
    <row r="10" spans="1:7">
      <c r="A10" s="202">
        <v>1.5216240758924329E-2</v>
      </c>
      <c r="B10" s="363">
        <v>1.0254118626214672E-2</v>
      </c>
      <c r="C10" s="203"/>
      <c r="D10" s="204" t="s">
        <v>559</v>
      </c>
      <c r="E10" s="205"/>
      <c r="F10" s="363">
        <v>6.6837528291412221E-3</v>
      </c>
      <c r="G10" s="202">
        <v>9.01245143607096E-3</v>
      </c>
    </row>
  </sheetData>
  <mergeCells count="2">
    <mergeCell ref="A4:B4"/>
    <mergeCell ref="F4:G4"/>
  </mergeCell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E38716-A613-47D4-947A-F07DD39E99C6}">
  <dimension ref="A1:E21"/>
  <sheetViews>
    <sheetView showGridLines="0" workbookViewId="0"/>
  </sheetViews>
  <sheetFormatPr baseColWidth="10" defaultRowHeight="14.4"/>
  <cols>
    <col min="3" max="3" width="29.109375" customWidth="1"/>
  </cols>
  <sheetData>
    <row r="1" spans="1:5" ht="25.8">
      <c r="A1" s="294" t="s">
        <v>607</v>
      </c>
    </row>
    <row r="3" spans="1:5">
      <c r="A3" s="79"/>
    </row>
    <row r="4" spans="1:5">
      <c r="A4" s="474" t="s">
        <v>456</v>
      </c>
      <c r="B4" s="474"/>
      <c r="C4" s="159"/>
      <c r="D4" s="474" t="s">
        <v>458</v>
      </c>
      <c r="E4" s="474"/>
    </row>
    <row r="5" spans="1:5">
      <c r="A5" s="160">
        <v>44196</v>
      </c>
      <c r="B5" s="393">
        <v>44561</v>
      </c>
      <c r="C5" s="300" t="s">
        <v>512</v>
      </c>
      <c r="D5" s="393">
        <v>44561</v>
      </c>
      <c r="E5" s="160">
        <v>44196</v>
      </c>
    </row>
    <row r="6" spans="1:5">
      <c r="A6" s="161">
        <v>192</v>
      </c>
      <c r="B6" s="342">
        <v>111.514409</v>
      </c>
      <c r="C6" s="162" t="s">
        <v>528</v>
      </c>
      <c r="D6" s="394">
        <v>202.90274299999987</v>
      </c>
      <c r="E6" s="163">
        <v>240.67377400000001</v>
      </c>
    </row>
    <row r="7" spans="1:5">
      <c r="A7" s="163">
        <v>768.78387399999997</v>
      </c>
      <c r="B7" s="394">
        <v>579.66445700000008</v>
      </c>
      <c r="C7" s="162" t="s">
        <v>529</v>
      </c>
      <c r="D7" s="394">
        <v>579.66445700000008</v>
      </c>
      <c r="E7" s="163">
        <v>769.003874</v>
      </c>
    </row>
    <row r="8" spans="1:5">
      <c r="A8" s="164">
        <v>960.78387399999997</v>
      </c>
      <c r="B8" s="351">
        <v>691.17886599999997</v>
      </c>
      <c r="C8" s="165" t="s">
        <v>530</v>
      </c>
      <c r="D8" s="351">
        <v>782.56719999999996</v>
      </c>
      <c r="E8" s="164">
        <v>1009.4576479999999</v>
      </c>
    </row>
    <row r="9" spans="1:5">
      <c r="A9" s="166">
        <v>0</v>
      </c>
      <c r="B9" s="395">
        <v>0</v>
      </c>
      <c r="C9" s="162" t="s">
        <v>514</v>
      </c>
      <c r="D9" s="396">
        <v>0</v>
      </c>
      <c r="E9" s="166">
        <v>0</v>
      </c>
    </row>
    <row r="10" spans="1:5">
      <c r="A10" s="167">
        <v>7.5</v>
      </c>
      <c r="B10" s="396">
        <v>5.4897799999999997</v>
      </c>
      <c r="C10" s="163" t="s">
        <v>515</v>
      </c>
      <c r="D10" s="396">
        <v>5.4897799999999997</v>
      </c>
      <c r="E10" s="167">
        <v>7.5</v>
      </c>
    </row>
    <row r="11" spans="1:5">
      <c r="A11" s="167">
        <v>14.54</v>
      </c>
      <c r="B11" s="396">
        <v>12.459083</v>
      </c>
      <c r="C11" s="163" t="s">
        <v>516</v>
      </c>
      <c r="D11" s="396">
        <v>12.459083</v>
      </c>
      <c r="E11" s="167">
        <v>14.54</v>
      </c>
    </row>
    <row r="12" spans="1:5">
      <c r="A12" s="167">
        <v>309</v>
      </c>
      <c r="B12" s="396">
        <v>191.969483</v>
      </c>
      <c r="C12" s="163" t="s">
        <v>517</v>
      </c>
      <c r="D12" s="396">
        <v>191.969483</v>
      </c>
      <c r="E12" s="167">
        <v>309</v>
      </c>
    </row>
    <row r="13" spans="1:5">
      <c r="A13" s="167">
        <v>32</v>
      </c>
      <c r="B13" s="396">
        <v>29.336939999999998</v>
      </c>
      <c r="C13" s="163" t="s">
        <v>518</v>
      </c>
      <c r="D13" s="396">
        <v>29.336939999999998</v>
      </c>
      <c r="E13" s="167">
        <v>32</v>
      </c>
    </row>
    <row r="14" spans="1:5">
      <c r="A14" s="167">
        <v>316</v>
      </c>
      <c r="B14" s="396">
        <v>241.15563</v>
      </c>
      <c r="C14" s="163" t="s">
        <v>519</v>
      </c>
      <c r="D14" s="396">
        <v>241.15563</v>
      </c>
      <c r="E14" s="167">
        <v>316</v>
      </c>
    </row>
    <row r="15" spans="1:5">
      <c r="A15" s="167">
        <v>3</v>
      </c>
      <c r="B15" s="396">
        <v>3.3591449999999998</v>
      </c>
      <c r="C15" s="163" t="s">
        <v>520</v>
      </c>
      <c r="D15" s="396">
        <v>3.3591449999999998</v>
      </c>
      <c r="E15" s="167">
        <v>3</v>
      </c>
    </row>
    <row r="16" spans="1:5">
      <c r="A16" s="167">
        <v>42</v>
      </c>
      <c r="B16" s="396">
        <v>24.387104000000001</v>
      </c>
      <c r="C16" s="163" t="s">
        <v>521</v>
      </c>
      <c r="D16" s="396">
        <v>24.387104000000001</v>
      </c>
      <c r="E16" s="167">
        <v>42</v>
      </c>
    </row>
    <row r="17" spans="1:5">
      <c r="A17" s="167">
        <v>6.2679999999999998</v>
      </c>
      <c r="B17" s="396">
        <v>7.8548809999999998</v>
      </c>
      <c r="C17" s="163" t="s">
        <v>522</v>
      </c>
      <c r="D17" s="396">
        <v>7.8548809999999998</v>
      </c>
      <c r="E17" s="167">
        <v>6.2679999999999998</v>
      </c>
    </row>
    <row r="18" spans="1:5">
      <c r="A18" s="167">
        <v>0</v>
      </c>
      <c r="B18" s="396">
        <v>0</v>
      </c>
      <c r="C18" s="163" t="s">
        <v>523</v>
      </c>
      <c r="D18" s="396">
        <v>0</v>
      </c>
      <c r="E18" s="167">
        <v>0</v>
      </c>
    </row>
    <row r="19" spans="1:5">
      <c r="A19" s="167">
        <v>35</v>
      </c>
      <c r="B19" s="396">
        <v>62.151387999999997</v>
      </c>
      <c r="C19" s="163" t="s">
        <v>524</v>
      </c>
      <c r="D19" s="396">
        <v>62.151387999999997</v>
      </c>
      <c r="E19" s="167">
        <v>35</v>
      </c>
    </row>
    <row r="20" spans="1:5">
      <c r="A20" s="167">
        <v>3.3</v>
      </c>
      <c r="B20" s="396">
        <v>1.501023</v>
      </c>
      <c r="C20" s="163" t="s">
        <v>525</v>
      </c>
      <c r="D20" s="396">
        <v>1.501023</v>
      </c>
      <c r="E20" s="167">
        <v>3.3</v>
      </c>
    </row>
    <row r="21" spans="1:5">
      <c r="A21" s="164">
        <v>768.60799999999995</v>
      </c>
      <c r="B21" s="351">
        <v>579.66445700000008</v>
      </c>
      <c r="C21" s="165" t="s">
        <v>501</v>
      </c>
      <c r="D21" s="351">
        <v>579.66445700000008</v>
      </c>
      <c r="E21" s="164">
        <v>768.60799999999995</v>
      </c>
    </row>
  </sheetData>
  <mergeCells count="2">
    <mergeCell ref="A4:B4"/>
    <mergeCell ref="D4:E4"/>
  </mergeCell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D1D775-92CB-4EBE-B2C4-18CE758740A2}">
  <dimension ref="A1:E8"/>
  <sheetViews>
    <sheetView showGridLines="0" workbookViewId="0">
      <selection activeCell="F18" sqref="E18:F18"/>
    </sheetView>
  </sheetViews>
  <sheetFormatPr baseColWidth="10" defaultRowHeight="14.4"/>
  <cols>
    <col min="1" max="1" width="15.6640625" customWidth="1"/>
    <col min="2" max="2" width="13.33203125" customWidth="1"/>
    <col min="3" max="3" width="41.5546875" customWidth="1"/>
    <col min="4" max="4" width="13.33203125" customWidth="1"/>
    <col min="5" max="5" width="15.33203125" customWidth="1"/>
  </cols>
  <sheetData>
    <row r="1" spans="1:5" ht="25.8">
      <c r="A1" s="294" t="s">
        <v>226</v>
      </c>
    </row>
    <row r="4" spans="1:5">
      <c r="A4" s="470" t="s">
        <v>456</v>
      </c>
      <c r="B4" s="470"/>
      <c r="C4" s="151"/>
      <c r="D4" s="470" t="s">
        <v>458</v>
      </c>
      <c r="E4" s="470"/>
    </row>
    <row r="5" spans="1:5" ht="15" thickBot="1">
      <c r="A5" s="158">
        <v>44196</v>
      </c>
      <c r="B5" s="350">
        <v>44561</v>
      </c>
      <c r="C5" s="301" t="s">
        <v>512</v>
      </c>
      <c r="D5" s="350">
        <v>44561</v>
      </c>
      <c r="E5" s="158">
        <v>44196</v>
      </c>
    </row>
    <row r="6" spans="1:5">
      <c r="A6" s="155">
        <v>201</v>
      </c>
      <c r="B6" s="342">
        <v>221</v>
      </c>
      <c r="C6" s="155" t="s">
        <v>539</v>
      </c>
      <c r="D6" s="342">
        <v>339</v>
      </c>
      <c r="E6" s="155">
        <v>229</v>
      </c>
    </row>
    <row r="7" spans="1:5" ht="15" thickBot="1">
      <c r="A7" s="179">
        <v>50</v>
      </c>
      <c r="B7" s="366">
        <v>49</v>
      </c>
      <c r="C7" s="179" t="s">
        <v>540</v>
      </c>
      <c r="D7" s="366">
        <v>55</v>
      </c>
      <c r="E7" s="179">
        <v>50</v>
      </c>
    </row>
    <row r="8" spans="1:5" ht="15" thickBot="1">
      <c r="A8" s="302">
        <v>251</v>
      </c>
      <c r="B8" s="367">
        <v>269</v>
      </c>
      <c r="C8" s="302" t="s">
        <v>541</v>
      </c>
      <c r="D8" s="367">
        <v>394</v>
      </c>
      <c r="E8" s="302">
        <v>279</v>
      </c>
    </row>
  </sheetData>
  <mergeCells count="2">
    <mergeCell ref="A4:B4"/>
    <mergeCell ref="D4:E4"/>
  </mergeCell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9BDE33-4B88-4FC5-B113-238D3B2AD8B8}">
  <dimension ref="A1:F17"/>
  <sheetViews>
    <sheetView showGridLines="0" zoomScaleNormal="100" workbookViewId="0">
      <selection activeCell="D22" sqref="D22"/>
    </sheetView>
  </sheetViews>
  <sheetFormatPr baseColWidth="10" defaultRowHeight="14.4"/>
  <cols>
    <col min="1" max="1" width="7.6640625" style="50" customWidth="1"/>
    <col min="2" max="2" width="47.33203125" customWidth="1"/>
    <col min="3" max="3" width="20.6640625" customWidth="1"/>
    <col min="4" max="6" width="20.88671875" customWidth="1"/>
  </cols>
  <sheetData>
    <row r="1" spans="1:6" ht="25.8">
      <c r="A1" s="378" t="s">
        <v>227</v>
      </c>
    </row>
    <row r="2" spans="1:6" s="99" customFormat="1" ht="15" customHeight="1">
      <c r="A2" s="383"/>
    </row>
    <row r="3" spans="1:6" s="99" customFormat="1" ht="15" customHeight="1">
      <c r="A3" s="383"/>
    </row>
    <row r="4" spans="1:6" ht="14.4" customHeight="1">
      <c r="A4" s="444" t="s">
        <v>512</v>
      </c>
      <c r="B4" s="444"/>
      <c r="C4" s="444" t="s">
        <v>181</v>
      </c>
      <c r="D4" s="439" t="s">
        <v>182</v>
      </c>
      <c r="E4" s="475" t="s">
        <v>183</v>
      </c>
      <c r="F4" s="475" t="s">
        <v>184</v>
      </c>
    </row>
    <row r="5" spans="1:6" ht="14.4" customHeight="1">
      <c r="A5" s="444"/>
      <c r="B5" s="444"/>
      <c r="C5" s="444"/>
      <c r="D5" s="441"/>
      <c r="E5" s="476"/>
      <c r="F5" s="476"/>
    </row>
    <row r="6" spans="1:6">
      <c r="A6" s="444"/>
      <c r="B6" s="444"/>
      <c r="C6" s="444"/>
      <c r="D6" s="443"/>
      <c r="E6" s="477"/>
      <c r="F6" s="477"/>
    </row>
    <row r="7" spans="1:6" ht="14.4" customHeight="1">
      <c r="A7" s="444"/>
      <c r="B7" s="444"/>
      <c r="C7" s="28" t="s">
        <v>143</v>
      </c>
      <c r="D7" s="28" t="s">
        <v>186</v>
      </c>
      <c r="E7" s="28" t="s">
        <v>188</v>
      </c>
      <c r="F7" s="28" t="s">
        <v>190</v>
      </c>
    </row>
    <row r="8" spans="1:6">
      <c r="A8" s="31" t="s">
        <v>143</v>
      </c>
      <c r="B8" s="29" t="s">
        <v>191</v>
      </c>
      <c r="C8" s="311">
        <v>47014.479322079998</v>
      </c>
      <c r="D8" s="313"/>
      <c r="E8" s="312">
        <v>100998.9715026</v>
      </c>
      <c r="F8" s="313"/>
    </row>
    <row r="9" spans="1:6">
      <c r="A9" s="28" t="s">
        <v>185</v>
      </c>
      <c r="B9" s="26" t="s">
        <v>192</v>
      </c>
      <c r="C9" s="306">
        <v>0</v>
      </c>
      <c r="D9" s="306">
        <v>0</v>
      </c>
      <c r="E9" s="305">
        <v>876.22013778999997</v>
      </c>
      <c r="F9" s="306">
        <v>0</v>
      </c>
    </row>
    <row r="10" spans="1:6">
      <c r="A10" s="28" t="s">
        <v>186</v>
      </c>
      <c r="B10" s="26" t="s">
        <v>193</v>
      </c>
      <c r="C10" s="306">
        <v>0</v>
      </c>
      <c r="D10" s="306">
        <v>0</v>
      </c>
      <c r="E10" s="305">
        <v>20919.07073272</v>
      </c>
      <c r="F10" s="304">
        <v>21676.57073272</v>
      </c>
    </row>
    <row r="11" spans="1:6">
      <c r="A11" s="28" t="s">
        <v>187</v>
      </c>
      <c r="B11" s="27" t="s">
        <v>194</v>
      </c>
      <c r="C11" s="306">
        <v>0</v>
      </c>
      <c r="D11" s="306">
        <v>0</v>
      </c>
      <c r="E11" s="305">
        <v>13730.627372000001</v>
      </c>
      <c r="F11" s="304">
        <v>14488.127372000001</v>
      </c>
    </row>
    <row r="12" spans="1:6">
      <c r="A12" s="28" t="s">
        <v>188</v>
      </c>
      <c r="B12" s="27" t="s">
        <v>195</v>
      </c>
      <c r="C12" s="306">
        <v>0</v>
      </c>
      <c r="D12" s="306">
        <v>0</v>
      </c>
      <c r="E12" s="307">
        <v>0</v>
      </c>
      <c r="F12" s="306">
        <v>0</v>
      </c>
    </row>
    <row r="13" spans="1:6">
      <c r="A13" s="28" t="s">
        <v>196</v>
      </c>
      <c r="B13" s="27" t="s">
        <v>197</v>
      </c>
      <c r="C13" s="306">
        <v>0</v>
      </c>
      <c r="D13" s="306">
        <v>0</v>
      </c>
      <c r="E13" s="305">
        <v>7188.4433607199999</v>
      </c>
      <c r="F13" s="304">
        <v>7188.4433607199999</v>
      </c>
    </row>
    <row r="14" spans="1:6">
      <c r="A14" s="28" t="s">
        <v>189</v>
      </c>
      <c r="B14" s="27" t="s">
        <v>198</v>
      </c>
      <c r="C14" s="306">
        <v>0</v>
      </c>
      <c r="D14" s="306">
        <v>0</v>
      </c>
      <c r="E14" s="307">
        <v>0</v>
      </c>
      <c r="F14" s="306">
        <v>0</v>
      </c>
    </row>
    <row r="15" spans="1:6">
      <c r="A15" s="28" t="s">
        <v>190</v>
      </c>
      <c r="B15" s="27" t="s">
        <v>199</v>
      </c>
      <c r="C15" s="306">
        <v>0</v>
      </c>
      <c r="D15" s="306">
        <v>0</v>
      </c>
      <c r="E15" s="307">
        <v>0</v>
      </c>
      <c r="F15" s="306">
        <v>0</v>
      </c>
    </row>
    <row r="16" spans="1:6">
      <c r="A16" s="277">
        <v>120</v>
      </c>
      <c r="B16" s="26" t="s">
        <v>200</v>
      </c>
      <c r="C16" s="168">
        <v>47014.479322079998</v>
      </c>
      <c r="D16" s="314"/>
      <c r="E16" s="303">
        <v>79203.680632089992</v>
      </c>
      <c r="F16" s="314"/>
    </row>
    <row r="17" spans="5:5">
      <c r="E17" s="79"/>
    </row>
  </sheetData>
  <mergeCells count="5">
    <mergeCell ref="A4:B7"/>
    <mergeCell ref="C4:C6"/>
    <mergeCell ref="D4:D6"/>
    <mergeCell ref="E4:E6"/>
    <mergeCell ref="F4:F6"/>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8FABB0-2F24-4305-91A6-AF54E8736222}">
  <sheetPr>
    <pageSetUpPr fitToPage="1"/>
  </sheetPr>
  <dimension ref="A1:M68"/>
  <sheetViews>
    <sheetView showGridLines="0" workbookViewId="0"/>
  </sheetViews>
  <sheetFormatPr baseColWidth="10" defaultRowHeight="14.4"/>
  <cols>
    <col min="1" max="1" width="11.5546875" customWidth="1"/>
    <col min="5" max="5" width="42.88671875" customWidth="1"/>
    <col min="6" max="6" width="11.5546875" customWidth="1"/>
  </cols>
  <sheetData>
    <row r="1" spans="1:13" ht="25.8">
      <c r="A1" s="293" t="s">
        <v>213</v>
      </c>
    </row>
    <row r="2" spans="1:13">
      <c r="A2" s="79"/>
      <c r="B2" s="79"/>
      <c r="C2" s="79"/>
      <c r="D2" s="79"/>
      <c r="E2" s="79"/>
      <c r="F2" s="79"/>
      <c r="G2" s="79"/>
      <c r="H2" s="79"/>
      <c r="I2" s="79"/>
      <c r="J2" s="79"/>
      <c r="K2" s="79"/>
      <c r="L2" s="79"/>
      <c r="M2" s="79"/>
    </row>
    <row r="3" spans="1:13" s="38" customFormat="1">
      <c r="A3" s="79"/>
      <c r="B3" s="79"/>
      <c r="C3" s="79"/>
      <c r="D3" s="79"/>
      <c r="E3" s="79"/>
      <c r="F3" s="79"/>
      <c r="G3" s="79"/>
      <c r="H3" s="79"/>
      <c r="I3" s="79"/>
      <c r="J3" s="79"/>
      <c r="K3" s="79"/>
      <c r="L3" s="79"/>
      <c r="M3" s="79"/>
    </row>
    <row r="4" spans="1:13">
      <c r="A4" s="408" t="s">
        <v>456</v>
      </c>
      <c r="B4" s="408"/>
      <c r="C4" s="102"/>
      <c r="D4" s="125" t="s">
        <v>512</v>
      </c>
      <c r="E4" s="103"/>
      <c r="F4" s="409" t="s">
        <v>458</v>
      </c>
      <c r="G4" s="409"/>
    </row>
    <row r="5" spans="1:13" ht="15" thickBot="1">
      <c r="A5" s="104">
        <v>44286</v>
      </c>
      <c r="B5" s="315">
        <v>44651</v>
      </c>
      <c r="C5" s="105"/>
      <c r="D5" s="105"/>
      <c r="E5" s="105"/>
      <c r="F5" s="315">
        <v>44651</v>
      </c>
      <c r="G5" s="104">
        <v>44286</v>
      </c>
    </row>
    <row r="6" spans="1:13">
      <c r="A6" s="106"/>
      <c r="B6" s="316"/>
      <c r="C6" s="106"/>
      <c r="D6" s="107"/>
      <c r="E6" s="107"/>
      <c r="F6" s="316"/>
      <c r="G6" s="107"/>
    </row>
    <row r="7" spans="1:13">
      <c r="A7" s="108">
        <v>4.4999999999999998E-2</v>
      </c>
      <c r="B7" s="317">
        <v>4.4999999999999998E-2</v>
      </c>
      <c r="C7" s="102"/>
      <c r="D7" s="109" t="s">
        <v>459</v>
      </c>
      <c r="E7" s="109"/>
      <c r="F7" s="317">
        <v>4.4999999999999998E-2</v>
      </c>
      <c r="G7" s="108">
        <v>4.4999999999999998E-2</v>
      </c>
    </row>
    <row r="8" spans="1:13">
      <c r="A8" s="108">
        <v>2.5000000000000001E-2</v>
      </c>
      <c r="B8" s="317">
        <v>2.5000000000000001E-2</v>
      </c>
      <c r="C8" s="102"/>
      <c r="D8" s="109" t="s">
        <v>460</v>
      </c>
      <c r="E8" s="109"/>
      <c r="F8" s="317">
        <v>2.5000000000000001E-2</v>
      </c>
      <c r="G8" s="108">
        <v>2.5000000000000001E-2</v>
      </c>
    </row>
    <row r="9" spans="1:13">
      <c r="A9" s="108">
        <v>0.03</v>
      </c>
      <c r="B9" s="317">
        <v>0.03</v>
      </c>
      <c r="C9" s="102"/>
      <c r="D9" s="109" t="s">
        <v>461</v>
      </c>
      <c r="E9" s="109"/>
      <c r="F9" s="317">
        <v>0.03</v>
      </c>
      <c r="G9" s="108">
        <v>0.03</v>
      </c>
    </row>
    <row r="10" spans="1:13">
      <c r="A10" s="108">
        <v>0.01</v>
      </c>
      <c r="B10" s="317">
        <v>0.01</v>
      </c>
      <c r="C10" s="102"/>
      <c r="D10" s="109" t="s">
        <v>462</v>
      </c>
      <c r="E10" s="109"/>
      <c r="F10" s="317">
        <v>0.01</v>
      </c>
      <c r="G10" s="108">
        <v>0.01</v>
      </c>
    </row>
    <row r="11" spans="1:13">
      <c r="A11" s="108">
        <v>0.02</v>
      </c>
      <c r="B11" s="317">
        <v>0.02</v>
      </c>
      <c r="C11" s="102"/>
      <c r="D11" s="109" t="s">
        <v>463</v>
      </c>
      <c r="E11" s="109"/>
      <c r="F11" s="317">
        <v>0.02</v>
      </c>
      <c r="G11" s="108">
        <v>0.02</v>
      </c>
    </row>
    <row r="12" spans="1:13">
      <c r="A12" s="108">
        <v>0.13</v>
      </c>
      <c r="B12" s="317">
        <v>0.13</v>
      </c>
      <c r="C12" s="102"/>
      <c r="D12" s="109" t="s">
        <v>464</v>
      </c>
      <c r="E12" s="109"/>
      <c r="F12" s="317">
        <v>0.13</v>
      </c>
      <c r="G12" s="108">
        <v>0.13</v>
      </c>
    </row>
    <row r="13" spans="1:13">
      <c r="A13" s="108">
        <v>0.14500000000000002</v>
      </c>
      <c r="B13" s="317">
        <v>0.14500000000000002</v>
      </c>
      <c r="C13" s="102"/>
      <c r="D13" s="109" t="s">
        <v>465</v>
      </c>
      <c r="E13" s="109"/>
      <c r="F13" s="317">
        <v>0.14500000000000002</v>
      </c>
      <c r="G13" s="108">
        <v>0.14500000000000002</v>
      </c>
    </row>
    <row r="14" spans="1:13">
      <c r="A14" s="108">
        <v>0.16500000000000001</v>
      </c>
      <c r="B14" s="317">
        <v>0.16500000000000001</v>
      </c>
      <c r="C14" s="102"/>
      <c r="D14" s="109" t="s">
        <v>466</v>
      </c>
      <c r="E14" s="109"/>
      <c r="F14" s="317">
        <v>0.16500000000000001</v>
      </c>
      <c r="G14" s="108">
        <v>0.16500000000000001</v>
      </c>
    </row>
    <row r="15" spans="1:13">
      <c r="A15" s="108"/>
      <c r="B15" s="317"/>
      <c r="C15" s="102"/>
      <c r="D15" s="109"/>
      <c r="E15" s="109"/>
      <c r="F15" s="317"/>
      <c r="G15" s="110"/>
    </row>
    <row r="16" spans="1:13">
      <c r="A16" s="111">
        <v>8472</v>
      </c>
      <c r="B16" s="318">
        <v>8541</v>
      </c>
      <c r="C16" s="102"/>
      <c r="D16" s="109" t="s">
        <v>464</v>
      </c>
      <c r="E16" s="109"/>
      <c r="F16" s="320">
        <v>10346</v>
      </c>
      <c r="G16" s="112">
        <v>10245</v>
      </c>
    </row>
    <row r="17" spans="1:7">
      <c r="A17" s="111">
        <v>9450</v>
      </c>
      <c r="B17" s="318">
        <v>9527</v>
      </c>
      <c r="C17" s="102"/>
      <c r="D17" s="109" t="s">
        <v>465</v>
      </c>
      <c r="E17" s="109"/>
      <c r="F17" s="320">
        <v>11540</v>
      </c>
      <c r="G17" s="112">
        <v>11428</v>
      </c>
    </row>
    <row r="18" spans="1:7">
      <c r="A18" s="111">
        <v>10753</v>
      </c>
      <c r="B18" s="318">
        <v>10841</v>
      </c>
      <c r="C18" s="102"/>
      <c r="D18" s="109" t="s">
        <v>466</v>
      </c>
      <c r="E18" s="109"/>
      <c r="F18" s="320">
        <v>13132</v>
      </c>
      <c r="G18" s="112">
        <v>13004</v>
      </c>
    </row>
    <row r="19" spans="1:7">
      <c r="A19" s="103"/>
      <c r="B19" s="319"/>
      <c r="C19" s="113"/>
      <c r="D19" s="113"/>
      <c r="E19" s="113"/>
      <c r="F19" s="317"/>
      <c r="G19" s="103"/>
    </row>
    <row r="20" spans="1:7">
      <c r="A20" s="111">
        <v>2633</v>
      </c>
      <c r="B20" s="318">
        <v>3245</v>
      </c>
      <c r="C20" s="102"/>
      <c r="D20" s="109" t="s">
        <v>467</v>
      </c>
      <c r="E20" s="109"/>
      <c r="F20" s="320">
        <v>2905</v>
      </c>
      <c r="G20" s="112">
        <v>2202</v>
      </c>
    </row>
    <row r="21" spans="1:7">
      <c r="A21" s="111">
        <v>2930</v>
      </c>
      <c r="B21" s="318">
        <v>3594</v>
      </c>
      <c r="C21" s="102"/>
      <c r="D21" s="109" t="s">
        <v>468</v>
      </c>
      <c r="E21" s="109"/>
      <c r="F21" s="320">
        <v>3093</v>
      </c>
      <c r="G21" s="112">
        <v>2338</v>
      </c>
    </row>
    <row r="22" spans="1:7">
      <c r="A22" s="111">
        <v>3177</v>
      </c>
      <c r="B22" s="318">
        <v>3930</v>
      </c>
      <c r="C22" s="102"/>
      <c r="D22" s="109" t="s">
        <v>469</v>
      </c>
      <c r="E22" s="109"/>
      <c r="F22" s="320">
        <v>3214</v>
      </c>
      <c r="G22" s="112">
        <v>2370</v>
      </c>
    </row>
    <row r="23" spans="1:7">
      <c r="A23" s="103"/>
      <c r="B23" s="103"/>
      <c r="C23" s="103"/>
      <c r="D23" s="103"/>
      <c r="E23" s="103"/>
      <c r="F23" s="103"/>
      <c r="G23" s="103"/>
    </row>
    <row r="24" spans="1:7">
      <c r="A24" s="103"/>
      <c r="B24" s="103"/>
      <c r="C24" s="103"/>
      <c r="D24" s="103"/>
      <c r="E24" s="103"/>
      <c r="F24" s="103"/>
      <c r="G24" s="103"/>
    </row>
    <row r="25" spans="1:7">
      <c r="A25" s="103"/>
      <c r="B25" s="103"/>
      <c r="C25" s="103"/>
      <c r="D25" s="103"/>
      <c r="E25" s="103"/>
      <c r="F25" s="103"/>
      <c r="G25" s="103"/>
    </row>
    <row r="26" spans="1:7">
      <c r="A26" s="410" t="s">
        <v>456</v>
      </c>
      <c r="B26" s="410"/>
      <c r="C26" s="410"/>
      <c r="D26" s="126" t="s">
        <v>512</v>
      </c>
      <c r="E26" s="103"/>
      <c r="F26" s="409" t="s">
        <v>458</v>
      </c>
      <c r="G26" s="409"/>
    </row>
    <row r="27" spans="1:7" ht="15" thickBot="1">
      <c r="A27" s="114">
        <v>44286</v>
      </c>
      <c r="B27" s="321">
        <v>44651</v>
      </c>
      <c r="C27" s="105"/>
      <c r="D27" s="105"/>
      <c r="E27" s="105"/>
      <c r="F27" s="330">
        <v>44651</v>
      </c>
      <c r="G27" s="114">
        <v>44286</v>
      </c>
    </row>
    <row r="28" spans="1:7">
      <c r="A28" s="115"/>
      <c r="B28" s="322"/>
      <c r="C28" s="102"/>
      <c r="D28" s="102"/>
      <c r="E28" s="102"/>
      <c r="F28" s="322"/>
      <c r="G28" s="115"/>
    </row>
    <row r="29" spans="1:7">
      <c r="A29" s="116">
        <v>12651</v>
      </c>
      <c r="B29" s="323">
        <v>13518</v>
      </c>
      <c r="C29" s="116"/>
      <c r="D29" s="116" t="s">
        <v>470</v>
      </c>
      <c r="E29" s="116"/>
      <c r="F29" s="323">
        <v>15163</v>
      </c>
      <c r="G29" s="116">
        <v>14022</v>
      </c>
    </row>
    <row r="30" spans="1:7">
      <c r="A30" s="117"/>
      <c r="B30" s="320"/>
      <c r="C30" s="118"/>
      <c r="D30" s="119" t="s">
        <v>205</v>
      </c>
      <c r="E30" s="118"/>
      <c r="F30" s="320"/>
      <c r="G30" s="117"/>
    </row>
    <row r="31" spans="1:7">
      <c r="A31" s="117">
        <v>-1275</v>
      </c>
      <c r="B31" s="320">
        <v>-1335</v>
      </c>
      <c r="C31" s="118"/>
      <c r="D31" s="118" t="s">
        <v>617</v>
      </c>
      <c r="E31" s="118"/>
      <c r="F31" s="320">
        <v>-1382</v>
      </c>
      <c r="G31" s="117">
        <v>-1319</v>
      </c>
    </row>
    <row r="32" spans="1:7">
      <c r="A32" s="117">
        <v>-57</v>
      </c>
      <c r="B32" s="320">
        <v>-139</v>
      </c>
      <c r="C32" s="118"/>
      <c r="D32" s="118" t="s">
        <v>471</v>
      </c>
      <c r="E32" s="118"/>
      <c r="F32" s="320">
        <v>-139</v>
      </c>
      <c r="G32" s="117">
        <v>-57</v>
      </c>
    </row>
    <row r="33" spans="1:7">
      <c r="A33" s="117">
        <v>-45</v>
      </c>
      <c r="B33" s="320">
        <v>-56</v>
      </c>
      <c r="C33" s="118"/>
      <c r="D33" s="118" t="s">
        <v>618</v>
      </c>
      <c r="E33" s="118"/>
      <c r="F33" s="320">
        <v>-64</v>
      </c>
      <c r="G33" s="117">
        <v>-53</v>
      </c>
    </row>
    <row r="34" spans="1:7">
      <c r="A34" s="117">
        <v>-45</v>
      </c>
      <c r="B34" s="320">
        <v>-42</v>
      </c>
      <c r="C34" s="118"/>
      <c r="D34" s="118" t="s">
        <v>472</v>
      </c>
      <c r="E34" s="118"/>
      <c r="F34" s="320">
        <v>-30</v>
      </c>
      <c r="G34" s="117">
        <v>-29</v>
      </c>
    </row>
    <row r="35" spans="1:7">
      <c r="A35" s="117">
        <v>-124</v>
      </c>
      <c r="B35" s="320">
        <v>-159</v>
      </c>
      <c r="C35" s="118"/>
      <c r="D35" s="118" t="s">
        <v>473</v>
      </c>
      <c r="E35" s="118"/>
      <c r="F35" s="320">
        <v>-297</v>
      </c>
      <c r="G35" s="117">
        <v>-117</v>
      </c>
    </row>
    <row r="36" spans="1:7">
      <c r="A36" s="116">
        <v>11105</v>
      </c>
      <c r="B36" s="323">
        <v>11786</v>
      </c>
      <c r="C36" s="116"/>
      <c r="D36" s="116" t="s">
        <v>474</v>
      </c>
      <c r="E36" s="116"/>
      <c r="F36" s="323">
        <v>13252</v>
      </c>
      <c r="G36" s="116">
        <v>12447</v>
      </c>
    </row>
    <row r="37" spans="1:7">
      <c r="A37" s="117"/>
      <c r="B37" s="320"/>
      <c r="C37" s="118"/>
      <c r="D37" s="119" t="s">
        <v>475</v>
      </c>
      <c r="E37" s="118"/>
      <c r="F37" s="404"/>
      <c r="G37" s="405"/>
    </row>
    <row r="38" spans="1:7">
      <c r="A38" s="117">
        <v>1275</v>
      </c>
      <c r="B38" s="320">
        <v>1335</v>
      </c>
      <c r="C38" s="118"/>
      <c r="D38" s="118" t="s">
        <v>260</v>
      </c>
      <c r="E38" s="118"/>
      <c r="F38" s="320">
        <v>1371</v>
      </c>
      <c r="G38" s="117">
        <v>1111</v>
      </c>
    </row>
    <row r="39" spans="1:7">
      <c r="A39" s="116">
        <v>12380</v>
      </c>
      <c r="B39" s="323">
        <v>13121</v>
      </c>
      <c r="C39" s="116"/>
      <c r="D39" s="116" t="s">
        <v>476</v>
      </c>
      <c r="E39" s="116"/>
      <c r="F39" s="323">
        <v>14633</v>
      </c>
      <c r="G39" s="116">
        <v>13766</v>
      </c>
    </row>
    <row r="40" spans="1:7">
      <c r="A40" s="117"/>
      <c r="B40" s="320"/>
      <c r="C40" s="118"/>
      <c r="D40" s="119" t="s">
        <v>477</v>
      </c>
      <c r="E40" s="118"/>
      <c r="F40" s="320"/>
      <c r="G40" s="117"/>
    </row>
    <row r="41" spans="1:7">
      <c r="A41" s="117">
        <v>1650</v>
      </c>
      <c r="B41" s="320">
        <v>1650</v>
      </c>
      <c r="C41" s="118"/>
      <c r="D41" s="118" t="s">
        <v>261</v>
      </c>
      <c r="E41" s="118"/>
      <c r="F41" s="320">
        <v>1712</v>
      </c>
      <c r="G41" s="117">
        <v>1708</v>
      </c>
    </row>
    <row r="42" spans="1:7">
      <c r="A42" s="120">
        <v>-100</v>
      </c>
      <c r="B42" s="324"/>
      <c r="C42" s="118"/>
      <c r="D42" s="118" t="s">
        <v>478</v>
      </c>
      <c r="E42" s="118"/>
      <c r="F42" s="324"/>
      <c r="G42" s="120">
        <v>-100</v>
      </c>
    </row>
    <row r="43" spans="1:7">
      <c r="A43" s="121">
        <v>1550</v>
      </c>
      <c r="B43" s="323">
        <v>1650</v>
      </c>
      <c r="C43" s="116"/>
      <c r="D43" s="116" t="s">
        <v>479</v>
      </c>
      <c r="E43" s="116"/>
      <c r="F43" s="323">
        <v>1717</v>
      </c>
      <c r="G43" s="121">
        <v>1608</v>
      </c>
    </row>
    <row r="44" spans="1:7">
      <c r="A44" s="117"/>
      <c r="B44" s="325"/>
      <c r="C44" s="118"/>
      <c r="D44" s="118"/>
      <c r="E44" s="118"/>
      <c r="F44" s="325"/>
      <c r="G44" s="117"/>
    </row>
    <row r="45" spans="1:7">
      <c r="A45" s="121">
        <v>13930</v>
      </c>
      <c r="B45" s="323">
        <v>14771</v>
      </c>
      <c r="C45" s="116"/>
      <c r="D45" s="116" t="s">
        <v>480</v>
      </c>
      <c r="E45" s="116"/>
      <c r="F45" s="323">
        <v>16346</v>
      </c>
      <c r="G45" s="121">
        <v>15374</v>
      </c>
    </row>
    <row r="46" spans="1:7">
      <c r="A46" s="117"/>
      <c r="B46" s="325"/>
      <c r="C46" s="118"/>
      <c r="D46" s="118"/>
      <c r="E46" s="118"/>
      <c r="F46" s="325"/>
      <c r="G46" s="117"/>
    </row>
    <row r="47" spans="1:7">
      <c r="A47" s="117"/>
      <c r="B47" s="325"/>
      <c r="C47" s="118"/>
      <c r="D47" s="407" t="s">
        <v>481</v>
      </c>
      <c r="E47" s="407"/>
      <c r="F47" s="325"/>
      <c r="G47" s="117"/>
    </row>
    <row r="48" spans="1:7">
      <c r="A48" s="117">
        <v>22</v>
      </c>
      <c r="B48" s="320">
        <v>39</v>
      </c>
      <c r="C48" s="118"/>
      <c r="D48" s="118" t="s">
        <v>482</v>
      </c>
      <c r="E48" s="118"/>
      <c r="F48" s="320">
        <v>40</v>
      </c>
      <c r="G48" s="117">
        <v>23</v>
      </c>
    </row>
    <row r="49" spans="1:7">
      <c r="A49" s="117">
        <v>1098</v>
      </c>
      <c r="B49" s="320">
        <v>872</v>
      </c>
      <c r="C49" s="118"/>
      <c r="D49" s="118" t="s">
        <v>483</v>
      </c>
      <c r="E49" s="118"/>
      <c r="F49" s="320">
        <v>314</v>
      </c>
      <c r="G49" s="117">
        <v>459</v>
      </c>
    </row>
    <row r="50" spans="1:7">
      <c r="A50" s="117">
        <v>3326</v>
      </c>
      <c r="B50" s="320">
        <v>3292</v>
      </c>
      <c r="C50" s="118"/>
      <c r="D50" s="118" t="s">
        <v>484</v>
      </c>
      <c r="E50" s="118"/>
      <c r="F50" s="320">
        <v>4858</v>
      </c>
      <c r="G50" s="117">
        <v>4938</v>
      </c>
    </row>
    <row r="51" spans="1:7">
      <c r="A51" s="117">
        <v>4735</v>
      </c>
      <c r="B51" s="320">
        <v>5193</v>
      </c>
      <c r="C51" s="118"/>
      <c r="D51" s="118" t="s">
        <v>485</v>
      </c>
      <c r="E51" s="118"/>
      <c r="F51" s="320">
        <v>7951</v>
      </c>
      <c r="G51" s="117">
        <v>7556</v>
      </c>
    </row>
    <row r="52" spans="1:7">
      <c r="A52" s="117">
        <v>36726</v>
      </c>
      <c r="B52" s="320">
        <v>38266</v>
      </c>
      <c r="C52" s="118"/>
      <c r="D52" s="118" t="s">
        <v>486</v>
      </c>
      <c r="E52" s="118"/>
      <c r="F52" s="320">
        <v>55998</v>
      </c>
      <c r="G52" s="117">
        <v>52812</v>
      </c>
    </row>
    <row r="53" spans="1:7">
      <c r="A53" s="117">
        <v>774</v>
      </c>
      <c r="B53" s="320">
        <v>419</v>
      </c>
      <c r="C53" s="118"/>
      <c r="D53" s="118" t="s">
        <v>487</v>
      </c>
      <c r="E53" s="118"/>
      <c r="F53" s="320">
        <v>579</v>
      </c>
      <c r="G53" s="117">
        <v>850</v>
      </c>
    </row>
    <row r="54" spans="1:7">
      <c r="A54" s="117">
        <v>4219</v>
      </c>
      <c r="B54" s="320">
        <v>1613</v>
      </c>
      <c r="C54" s="118"/>
      <c r="D54" s="118" t="s">
        <v>488</v>
      </c>
      <c r="E54" s="118"/>
      <c r="F54" s="320">
        <v>1613</v>
      </c>
      <c r="G54" s="117">
        <v>4219</v>
      </c>
    </row>
    <row r="55" spans="1:7">
      <c r="A55" s="117">
        <v>5188</v>
      </c>
      <c r="B55" s="320">
        <v>5981</v>
      </c>
      <c r="C55" s="118"/>
      <c r="D55" s="118" t="s">
        <v>489</v>
      </c>
      <c r="E55" s="118"/>
      <c r="F55" s="320">
        <v>1384</v>
      </c>
      <c r="G55" s="117">
        <v>1239</v>
      </c>
    </row>
    <row r="56" spans="1:7">
      <c r="A56" s="117">
        <v>5051</v>
      </c>
      <c r="B56" s="320">
        <v>5542</v>
      </c>
      <c r="C56" s="118"/>
      <c r="D56" s="118" t="s">
        <v>490</v>
      </c>
      <c r="E56" s="118"/>
      <c r="F56" s="320">
        <v>1593</v>
      </c>
      <c r="G56" s="117">
        <v>1724</v>
      </c>
    </row>
    <row r="57" spans="1:7">
      <c r="A57" s="117">
        <v>489</v>
      </c>
      <c r="B57" s="320">
        <v>599</v>
      </c>
      <c r="C57" s="118"/>
      <c r="D57" s="118" t="s">
        <v>491</v>
      </c>
      <c r="E57" s="118"/>
      <c r="F57" s="320">
        <v>614</v>
      </c>
      <c r="G57" s="117">
        <v>617</v>
      </c>
    </row>
    <row r="58" spans="1:7">
      <c r="A58" s="116">
        <v>61628</v>
      </c>
      <c r="B58" s="326">
        <v>61816</v>
      </c>
      <c r="C58" s="116"/>
      <c r="D58" s="116" t="s">
        <v>492</v>
      </c>
      <c r="E58" s="116"/>
      <c r="F58" s="326">
        <v>74943</v>
      </c>
      <c r="G58" s="116">
        <v>74437</v>
      </c>
    </row>
    <row r="59" spans="1:7">
      <c r="A59" s="122">
        <v>0</v>
      </c>
      <c r="B59" s="327">
        <v>0</v>
      </c>
      <c r="C59" s="119"/>
      <c r="D59" s="119" t="s">
        <v>493</v>
      </c>
      <c r="E59" s="119"/>
      <c r="F59" s="327">
        <v>0</v>
      </c>
      <c r="G59" s="122">
        <v>0</v>
      </c>
    </row>
    <row r="60" spans="1:7">
      <c r="A60" s="122">
        <v>3530</v>
      </c>
      <c r="B60" s="327">
        <v>3877.9879999999998</v>
      </c>
      <c r="C60" s="119"/>
      <c r="D60" s="119" t="s">
        <v>494</v>
      </c>
      <c r="E60" s="119"/>
      <c r="F60" s="327">
        <v>4638.1779999999999</v>
      </c>
      <c r="G60" s="122">
        <v>4360</v>
      </c>
    </row>
    <row r="61" spans="1:7">
      <c r="A61" s="122">
        <v>14</v>
      </c>
      <c r="B61" s="327">
        <v>7</v>
      </c>
      <c r="C61" s="119"/>
      <c r="D61" s="119" t="s">
        <v>495</v>
      </c>
      <c r="E61" s="119"/>
      <c r="F61" s="327">
        <v>7</v>
      </c>
      <c r="G61" s="122">
        <v>14</v>
      </c>
    </row>
    <row r="62" spans="1:7">
      <c r="A62" s="116">
        <v>65172</v>
      </c>
      <c r="B62" s="326">
        <v>65701</v>
      </c>
      <c r="C62" s="116"/>
      <c r="D62" s="116" t="s">
        <v>496</v>
      </c>
      <c r="E62" s="116"/>
      <c r="F62" s="326">
        <v>79588</v>
      </c>
      <c r="G62" s="116">
        <v>78811</v>
      </c>
    </row>
    <row r="63" spans="1:7">
      <c r="A63" s="117"/>
      <c r="B63" s="320"/>
      <c r="C63" s="118"/>
      <c r="D63" s="118"/>
      <c r="E63" s="118"/>
      <c r="F63" s="325"/>
      <c r="G63" s="117"/>
    </row>
    <row r="64" spans="1:7">
      <c r="A64" s="123">
        <v>0.17</v>
      </c>
      <c r="B64" s="328">
        <v>0.17899999999999999</v>
      </c>
      <c r="C64" s="124"/>
      <c r="D64" s="102" t="s">
        <v>497</v>
      </c>
      <c r="E64" s="124"/>
      <c r="F64" s="329">
        <v>0.16700000000000001</v>
      </c>
      <c r="G64" s="123">
        <v>0.158</v>
      </c>
    </row>
    <row r="65" spans="1:7">
      <c r="A65" s="123">
        <v>0.19</v>
      </c>
      <c r="B65" s="329">
        <v>0.2</v>
      </c>
      <c r="C65" s="102"/>
      <c r="D65" s="102" t="s">
        <v>498</v>
      </c>
      <c r="E65" s="102"/>
      <c r="F65" s="329">
        <v>0.184</v>
      </c>
      <c r="G65" s="123">
        <v>0.17499999999999999</v>
      </c>
    </row>
    <row r="66" spans="1:7">
      <c r="A66" s="123">
        <v>0.214</v>
      </c>
      <c r="B66" s="329">
        <v>0.22500000000000001</v>
      </c>
      <c r="C66" s="102"/>
      <c r="D66" s="102" t="s">
        <v>499</v>
      </c>
      <c r="E66" s="102"/>
      <c r="F66" s="328">
        <v>0.20499999999999999</v>
      </c>
      <c r="G66" s="123">
        <v>0.19500000000000001</v>
      </c>
    </row>
    <row r="67" spans="1:7">
      <c r="A67" s="123"/>
      <c r="B67" s="329"/>
      <c r="C67" s="102"/>
      <c r="D67" s="102"/>
      <c r="E67" s="102"/>
      <c r="F67" s="328"/>
      <c r="G67" s="123"/>
    </row>
    <row r="68" spans="1:7">
      <c r="A68" s="385">
        <v>8.7999999999999995E-2</v>
      </c>
      <c r="B68" s="386">
        <v>8.7999999999999995E-2</v>
      </c>
      <c r="C68" s="387"/>
      <c r="D68" s="387" t="s">
        <v>500</v>
      </c>
      <c r="E68" s="387"/>
      <c r="F68" s="386">
        <v>9.2999999999999999E-2</v>
      </c>
      <c r="G68" s="385">
        <v>9.1999999999999998E-2</v>
      </c>
    </row>
  </sheetData>
  <mergeCells count="5">
    <mergeCell ref="D47:E47"/>
    <mergeCell ref="A4:B4"/>
    <mergeCell ref="F4:G4"/>
    <mergeCell ref="A26:C26"/>
    <mergeCell ref="F26:G26"/>
  </mergeCells>
  <pageMargins left="0.7" right="0.7" top="0.75" bottom="0.75" header="0.3" footer="0.3"/>
  <pageSetup paperSize="9" scale="73"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ED732F-E2DA-4424-984A-307B0F91B6D1}">
  <dimension ref="A1:D11"/>
  <sheetViews>
    <sheetView showGridLines="0" workbookViewId="0">
      <selection activeCell="C7" sqref="C7"/>
    </sheetView>
  </sheetViews>
  <sheetFormatPr baseColWidth="10" defaultRowHeight="14.4"/>
  <cols>
    <col min="1" max="1" width="7.6640625" customWidth="1"/>
    <col min="2" max="2" width="45.5546875" customWidth="1"/>
    <col min="3" max="3" width="24.109375" customWidth="1"/>
    <col min="4" max="4" width="35.5546875" customWidth="1"/>
    <col min="7" max="7" width="19.88671875" customWidth="1"/>
    <col min="8" max="8" width="24.6640625" customWidth="1"/>
    <col min="9" max="9" width="29.44140625" customWidth="1"/>
  </cols>
  <sheetData>
    <row r="1" spans="1:4" ht="25.8">
      <c r="A1" s="293" t="s">
        <v>229</v>
      </c>
      <c r="B1" s="53"/>
      <c r="C1" s="53"/>
      <c r="D1" s="53"/>
    </row>
    <row r="2" spans="1:4" ht="18">
      <c r="A2" s="36"/>
      <c r="B2" s="36"/>
      <c r="C2" s="35"/>
      <c r="D2" s="35"/>
    </row>
    <row r="3" spans="1:4" s="99" customFormat="1" ht="14.4" customHeight="1">
      <c r="A3" s="30"/>
      <c r="B3" s="30"/>
      <c r="C3" s="35"/>
      <c r="D3" s="35"/>
    </row>
    <row r="4" spans="1:4" ht="14.4" customHeight="1">
      <c r="A4" s="444" t="s">
        <v>512</v>
      </c>
      <c r="B4" s="444"/>
      <c r="C4" s="444" t="s">
        <v>201</v>
      </c>
      <c r="D4" s="444" t="s">
        <v>202</v>
      </c>
    </row>
    <row r="5" spans="1:4">
      <c r="A5" s="444"/>
      <c r="B5" s="444"/>
      <c r="C5" s="444"/>
      <c r="D5" s="444" t="s">
        <v>203</v>
      </c>
    </row>
    <row r="6" spans="1:4">
      <c r="A6" s="444"/>
      <c r="B6" s="444"/>
      <c r="C6" s="34" t="s">
        <v>143</v>
      </c>
      <c r="D6" s="34" t="s">
        <v>185</v>
      </c>
    </row>
    <row r="7" spans="1:4">
      <c r="A7" s="31" t="s">
        <v>143</v>
      </c>
      <c r="B7" s="33" t="s">
        <v>204</v>
      </c>
      <c r="C7" s="304">
        <v>47014.479322079998</v>
      </c>
      <c r="D7" s="304">
        <v>47014.479322079998</v>
      </c>
    </row>
    <row r="8" spans="1:4">
      <c r="A8" s="32"/>
      <c r="B8" s="32"/>
      <c r="C8" s="32"/>
      <c r="D8" s="32"/>
    </row>
    <row r="9" spans="1:4">
      <c r="A9" s="32"/>
      <c r="B9" s="32"/>
      <c r="C9" s="32"/>
      <c r="D9" s="32"/>
    </row>
    <row r="10" spans="1:4">
      <c r="A10" s="32"/>
      <c r="B10" s="32"/>
      <c r="C10" s="32"/>
      <c r="D10" s="32"/>
    </row>
    <row r="11" spans="1:4">
      <c r="A11" s="32"/>
      <c r="B11" s="32"/>
      <c r="C11" s="32"/>
      <c r="D11" s="32"/>
    </row>
  </sheetData>
  <mergeCells count="3">
    <mergeCell ref="C4:C5"/>
    <mergeCell ref="D4:D5"/>
    <mergeCell ref="A4:B6"/>
  </mergeCell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06D4AB-E2FA-4D71-A922-C9E12796F9C0}">
  <dimension ref="A1:C14"/>
  <sheetViews>
    <sheetView showGridLines="0" workbookViewId="0">
      <selection activeCell="A22" sqref="A22"/>
    </sheetView>
  </sheetViews>
  <sheetFormatPr baseColWidth="10" defaultRowHeight="14.4"/>
  <cols>
    <col min="1" max="1" width="39.6640625" customWidth="1"/>
    <col min="2" max="2" width="11.5546875" customWidth="1"/>
    <col min="3" max="3" width="14.6640625" bestFit="1" customWidth="1"/>
  </cols>
  <sheetData>
    <row r="1" spans="1:3" ht="25.8">
      <c r="A1" s="293" t="s">
        <v>531</v>
      </c>
    </row>
    <row r="4" spans="1:3" ht="15" thickBot="1">
      <c r="A4" s="169" t="s">
        <v>457</v>
      </c>
      <c r="B4" s="368">
        <v>44651</v>
      </c>
      <c r="C4" s="170">
        <v>44286</v>
      </c>
    </row>
    <row r="5" spans="1:3">
      <c r="A5" s="171" t="s">
        <v>532</v>
      </c>
      <c r="B5" s="369">
        <v>776.25165700000002</v>
      </c>
      <c r="C5" s="172">
        <v>1779.098876</v>
      </c>
    </row>
    <row r="6" spans="1:3">
      <c r="A6" s="171" t="s">
        <v>533</v>
      </c>
      <c r="B6" s="369">
        <v>7003.283958891001</v>
      </c>
      <c r="C6" s="172">
        <v>6781.8718712980008</v>
      </c>
    </row>
    <row r="7" spans="1:3">
      <c r="A7" s="171" t="s">
        <v>200</v>
      </c>
      <c r="B7" s="369">
        <v>150181.56261141997</v>
      </c>
      <c r="C7" s="172">
        <v>140411.24263816004</v>
      </c>
    </row>
    <row r="8" spans="1:3">
      <c r="A8" s="171" t="s">
        <v>534</v>
      </c>
      <c r="B8" s="369"/>
      <c r="C8" s="172"/>
    </row>
    <row r="9" spans="1:3">
      <c r="A9" s="171" t="s">
        <v>535</v>
      </c>
      <c r="B9" s="369"/>
      <c r="C9" s="172"/>
    </row>
    <row r="10" spans="1:3">
      <c r="A10" s="173" t="s">
        <v>536</v>
      </c>
      <c r="B10" s="370">
        <v>157961.09822731098</v>
      </c>
      <c r="C10" s="174">
        <v>148972.21338545805</v>
      </c>
    </row>
    <row r="11" spans="1:3">
      <c r="A11" s="171"/>
      <c r="B11" s="369"/>
      <c r="C11" s="172"/>
    </row>
    <row r="12" spans="1:3">
      <c r="A12" s="175" t="s">
        <v>537</v>
      </c>
      <c r="B12" s="371">
        <v>14633.351931429399</v>
      </c>
      <c r="C12" s="176">
        <v>13765.878300316899</v>
      </c>
    </row>
    <row r="13" spans="1:3">
      <c r="A13" s="171"/>
      <c r="B13" s="369"/>
      <c r="C13" s="172"/>
    </row>
    <row r="14" spans="1:3">
      <c r="A14" s="175" t="s">
        <v>538</v>
      </c>
      <c r="B14" s="372">
        <f>B12/B10</f>
        <v>9.2638960450702523E-2</v>
      </c>
      <c r="C14" s="177">
        <f>C12/C10</f>
        <v>9.2405677458106822E-2</v>
      </c>
    </row>
  </sheetData>
  <pageMargins left="0.7" right="0.7" top="0.75" bottom="0.75" header="0.3" footer="0.3"/>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9CBA1F-2418-4B61-A8A8-7F77C5D67A66}">
  <dimension ref="A1:P45"/>
  <sheetViews>
    <sheetView showGridLines="0" workbookViewId="0"/>
  </sheetViews>
  <sheetFormatPr baseColWidth="10" defaultColWidth="11.44140625" defaultRowHeight="14.4"/>
  <cols>
    <col min="1" max="1" width="3.44140625" style="54" customWidth="1"/>
    <col min="2" max="2" width="61.88671875" style="54" customWidth="1"/>
    <col min="3" max="4" width="22.6640625" style="54" customWidth="1"/>
    <col min="5" max="5" width="23.6640625" style="54" customWidth="1"/>
    <col min="6" max="10" width="23.109375" style="54" customWidth="1"/>
    <col min="11" max="13" width="21.5546875" style="54" customWidth="1"/>
    <col min="14" max="16" width="21.44140625" style="54" customWidth="1"/>
    <col min="17" max="16384" width="11.44140625" style="13"/>
  </cols>
  <sheetData>
    <row r="1" spans="1:16" ht="25.8">
      <c r="A1" s="293" t="s">
        <v>231</v>
      </c>
    </row>
    <row r="3" spans="1:16" ht="15" customHeight="1">
      <c r="A3" s="55"/>
      <c r="B3" s="55"/>
      <c r="C3" s="55"/>
      <c r="D3" s="55"/>
      <c r="E3" s="55"/>
      <c r="F3" s="55"/>
      <c r="G3" s="55"/>
      <c r="H3" s="55"/>
      <c r="I3" s="55"/>
      <c r="J3" s="55"/>
      <c r="K3" s="13"/>
      <c r="L3" s="13"/>
      <c r="M3" s="13"/>
      <c r="N3" s="13"/>
      <c r="O3" s="13"/>
      <c r="P3" s="13"/>
    </row>
    <row r="4" spans="1:16">
      <c r="A4" s="56">
        <v>1</v>
      </c>
      <c r="B4" s="56" t="s">
        <v>232</v>
      </c>
      <c r="C4" s="57" t="s">
        <v>233</v>
      </c>
      <c r="D4" s="57" t="s">
        <v>233</v>
      </c>
      <c r="E4" s="57" t="s">
        <v>233</v>
      </c>
      <c r="F4" s="57" t="s">
        <v>233</v>
      </c>
      <c r="G4" s="57" t="s">
        <v>233</v>
      </c>
      <c r="H4" s="57" t="s">
        <v>233</v>
      </c>
      <c r="I4" s="57" t="s">
        <v>233</v>
      </c>
      <c r="J4" s="57" t="s">
        <v>233</v>
      </c>
      <c r="K4" s="57" t="s">
        <v>233</v>
      </c>
      <c r="L4" s="57" t="s">
        <v>233</v>
      </c>
      <c r="M4" s="57" t="s">
        <v>233</v>
      </c>
      <c r="N4" s="57" t="s">
        <v>233</v>
      </c>
      <c r="O4" s="57" t="s">
        <v>233</v>
      </c>
      <c r="P4" s="57" t="s">
        <v>233</v>
      </c>
    </row>
    <row r="5" spans="1:16">
      <c r="A5" s="56">
        <v>2</v>
      </c>
      <c r="B5" s="56" t="s">
        <v>234</v>
      </c>
      <c r="C5" s="57" t="s">
        <v>235</v>
      </c>
      <c r="D5" s="57" t="s">
        <v>236</v>
      </c>
      <c r="E5" s="57" t="s">
        <v>237</v>
      </c>
      <c r="F5" s="57" t="s">
        <v>238</v>
      </c>
      <c r="G5" s="57" t="s">
        <v>239</v>
      </c>
      <c r="H5" s="57" t="s">
        <v>240</v>
      </c>
      <c r="I5" s="57" t="s">
        <v>241</v>
      </c>
      <c r="J5" s="57" t="s">
        <v>242</v>
      </c>
      <c r="K5" s="57" t="s">
        <v>243</v>
      </c>
      <c r="L5" s="57" t="s">
        <v>244</v>
      </c>
      <c r="M5" s="57" t="s">
        <v>245</v>
      </c>
      <c r="N5" s="57" t="s">
        <v>246</v>
      </c>
      <c r="O5" s="57" t="s">
        <v>247</v>
      </c>
      <c r="P5" s="57" t="s">
        <v>248</v>
      </c>
    </row>
    <row r="6" spans="1:16">
      <c r="A6" s="56">
        <v>3</v>
      </c>
      <c r="B6" s="56" t="s">
        <v>249</v>
      </c>
      <c r="C6" s="57" t="s">
        <v>250</v>
      </c>
      <c r="D6" s="57" t="s">
        <v>250</v>
      </c>
      <c r="E6" s="57" t="s">
        <v>250</v>
      </c>
      <c r="F6" s="57" t="s">
        <v>250</v>
      </c>
      <c r="G6" s="57" t="s">
        <v>250</v>
      </c>
      <c r="H6" s="57" t="s">
        <v>250</v>
      </c>
      <c r="I6" s="57" t="s">
        <v>250</v>
      </c>
      <c r="J6" s="57" t="s">
        <v>250</v>
      </c>
      <c r="K6" s="57" t="s">
        <v>250</v>
      </c>
      <c r="L6" s="57" t="s">
        <v>250</v>
      </c>
      <c r="M6" s="57" t="s">
        <v>250</v>
      </c>
      <c r="N6" s="57" t="s">
        <v>250</v>
      </c>
      <c r="O6" s="57" t="s">
        <v>250</v>
      </c>
      <c r="P6" s="57" t="s">
        <v>250</v>
      </c>
    </row>
    <row r="7" spans="1:16">
      <c r="A7" s="56"/>
      <c r="B7" s="58" t="s">
        <v>251</v>
      </c>
      <c r="C7" s="59"/>
      <c r="D7" s="59"/>
      <c r="E7" s="59"/>
      <c r="F7" s="59"/>
      <c r="G7" s="59"/>
      <c r="H7" s="59"/>
      <c r="I7" s="59"/>
      <c r="J7" s="59"/>
      <c r="K7" s="59"/>
      <c r="L7" s="59"/>
      <c r="M7" s="59"/>
      <c r="N7" s="59"/>
      <c r="O7" s="59"/>
      <c r="P7" s="59"/>
    </row>
    <row r="8" spans="1:16">
      <c r="A8" s="56">
        <v>4</v>
      </c>
      <c r="B8" s="56" t="s">
        <v>252</v>
      </c>
      <c r="C8" s="57" t="s">
        <v>87</v>
      </c>
      <c r="D8" s="57" t="s">
        <v>253</v>
      </c>
      <c r="E8" s="57" t="s">
        <v>253</v>
      </c>
      <c r="F8" s="57" t="s">
        <v>253</v>
      </c>
      <c r="G8" s="57" t="s">
        <v>253</v>
      </c>
      <c r="H8" s="57" t="s">
        <v>253</v>
      </c>
      <c r="I8" s="57" t="s">
        <v>253</v>
      </c>
      <c r="J8" s="57" t="s">
        <v>253</v>
      </c>
      <c r="K8" s="57" t="s">
        <v>254</v>
      </c>
      <c r="L8" s="57" t="s">
        <v>254</v>
      </c>
      <c r="M8" s="57" t="s">
        <v>254</v>
      </c>
      <c r="N8" s="57" t="s">
        <v>254</v>
      </c>
      <c r="O8" s="57" t="s">
        <v>254</v>
      </c>
      <c r="P8" s="57" t="s">
        <v>254</v>
      </c>
    </row>
    <row r="9" spans="1:16">
      <c r="A9" s="56">
        <v>5</v>
      </c>
      <c r="B9" s="56" t="s">
        <v>255</v>
      </c>
      <c r="C9" s="57" t="s">
        <v>87</v>
      </c>
      <c r="D9" s="57" t="s">
        <v>253</v>
      </c>
      <c r="E9" s="57" t="s">
        <v>253</v>
      </c>
      <c r="F9" s="57" t="s">
        <v>253</v>
      </c>
      <c r="G9" s="57" t="s">
        <v>253</v>
      </c>
      <c r="H9" s="57" t="s">
        <v>253</v>
      </c>
      <c r="I9" s="57" t="s">
        <v>253</v>
      </c>
      <c r="J9" s="57" t="s">
        <v>253</v>
      </c>
      <c r="K9" s="57" t="s">
        <v>254</v>
      </c>
      <c r="L9" s="57" t="s">
        <v>254</v>
      </c>
      <c r="M9" s="57" t="s">
        <v>254</v>
      </c>
      <c r="N9" s="57" t="s">
        <v>254</v>
      </c>
      <c r="O9" s="57" t="s">
        <v>254</v>
      </c>
      <c r="P9" s="57" t="s">
        <v>254</v>
      </c>
    </row>
    <row r="10" spans="1:16">
      <c r="A10" s="56">
        <v>6</v>
      </c>
      <c r="B10" s="56" t="s">
        <v>256</v>
      </c>
      <c r="C10" s="57" t="s">
        <v>257</v>
      </c>
      <c r="D10" s="57" t="s">
        <v>257</v>
      </c>
      <c r="E10" s="57" t="s">
        <v>257</v>
      </c>
      <c r="F10" s="57" t="s">
        <v>257</v>
      </c>
      <c r="G10" s="57" t="s">
        <v>257</v>
      </c>
      <c r="H10" s="57" t="s">
        <v>257</v>
      </c>
      <c r="I10" s="57" t="s">
        <v>257</v>
      </c>
      <c r="J10" s="57" t="s">
        <v>257</v>
      </c>
      <c r="K10" s="57" t="s">
        <v>257</v>
      </c>
      <c r="L10" s="57" t="s">
        <v>257</v>
      </c>
      <c r="M10" s="57" t="s">
        <v>257</v>
      </c>
      <c r="N10" s="57" t="s">
        <v>257</v>
      </c>
      <c r="O10" s="57" t="s">
        <v>257</v>
      </c>
      <c r="P10" s="57" t="s">
        <v>257</v>
      </c>
    </row>
    <row r="11" spans="1:16">
      <c r="A11" s="56">
        <v>7</v>
      </c>
      <c r="B11" s="56" t="s">
        <v>258</v>
      </c>
      <c r="C11" s="60" t="s">
        <v>259</v>
      </c>
      <c r="D11" s="60" t="s">
        <v>260</v>
      </c>
      <c r="E11" s="60" t="s">
        <v>260</v>
      </c>
      <c r="F11" s="60" t="s">
        <v>260</v>
      </c>
      <c r="G11" s="60" t="s">
        <v>260</v>
      </c>
      <c r="H11" s="60" t="s">
        <v>260</v>
      </c>
      <c r="I11" s="60" t="s">
        <v>260</v>
      </c>
      <c r="J11" s="60" t="s">
        <v>260</v>
      </c>
      <c r="K11" s="60" t="s">
        <v>261</v>
      </c>
      <c r="L11" s="60" t="s">
        <v>261</v>
      </c>
      <c r="M11" s="60" t="s">
        <v>261</v>
      </c>
      <c r="N11" s="60" t="s">
        <v>261</v>
      </c>
      <c r="O11" s="60" t="s">
        <v>261</v>
      </c>
      <c r="P11" s="60" t="s">
        <v>261</v>
      </c>
    </row>
    <row r="12" spans="1:16">
      <c r="A12" s="56">
        <v>8</v>
      </c>
      <c r="B12" s="56" t="s">
        <v>262</v>
      </c>
      <c r="C12" s="57" t="s">
        <v>263</v>
      </c>
      <c r="D12" s="57" t="s">
        <v>264</v>
      </c>
      <c r="E12" s="57" t="s">
        <v>265</v>
      </c>
      <c r="F12" s="57" t="s">
        <v>266</v>
      </c>
      <c r="G12" s="57" t="s">
        <v>267</v>
      </c>
      <c r="H12" s="57" t="s">
        <v>268</v>
      </c>
      <c r="I12" s="57" t="s">
        <v>269</v>
      </c>
      <c r="J12" s="57" t="s">
        <v>270</v>
      </c>
      <c r="K12" s="57" t="s">
        <v>269</v>
      </c>
      <c r="L12" s="57" t="s">
        <v>265</v>
      </c>
      <c r="M12" s="57" t="s">
        <v>265</v>
      </c>
      <c r="N12" s="57" t="s">
        <v>271</v>
      </c>
      <c r="O12" s="57" t="s">
        <v>272</v>
      </c>
      <c r="P12" s="57" t="s">
        <v>273</v>
      </c>
    </row>
    <row r="13" spans="1:16">
      <c r="A13" s="56">
        <v>9</v>
      </c>
      <c r="B13" s="56" t="s">
        <v>274</v>
      </c>
      <c r="C13" s="57" t="s">
        <v>275</v>
      </c>
      <c r="D13" s="57" t="s">
        <v>264</v>
      </c>
      <c r="E13" s="57" t="s">
        <v>265</v>
      </c>
      <c r="F13" s="57" t="s">
        <v>266</v>
      </c>
      <c r="G13" s="57" t="s">
        <v>267</v>
      </c>
      <c r="H13" s="57" t="s">
        <v>268</v>
      </c>
      <c r="I13" s="57" t="s">
        <v>269</v>
      </c>
      <c r="J13" s="57" t="s">
        <v>270</v>
      </c>
      <c r="K13" s="57" t="s">
        <v>269</v>
      </c>
      <c r="L13" s="57" t="s">
        <v>265</v>
      </c>
      <c r="M13" s="57" t="s">
        <v>265</v>
      </c>
      <c r="N13" s="57" t="s">
        <v>271</v>
      </c>
      <c r="O13" s="57" t="s">
        <v>272</v>
      </c>
      <c r="P13" s="57" t="s">
        <v>273</v>
      </c>
    </row>
    <row r="14" spans="1:16">
      <c r="A14" s="61" t="s">
        <v>276</v>
      </c>
      <c r="B14" s="56" t="s">
        <v>277</v>
      </c>
      <c r="C14" s="57" t="s">
        <v>278</v>
      </c>
      <c r="D14" s="57" t="s">
        <v>279</v>
      </c>
      <c r="E14" s="57" t="s">
        <v>279</v>
      </c>
      <c r="F14" s="57" t="s">
        <v>279</v>
      </c>
      <c r="G14" s="57" t="s">
        <v>279</v>
      </c>
      <c r="H14" s="57" t="s">
        <v>279</v>
      </c>
      <c r="I14" s="57" t="s">
        <v>279</v>
      </c>
      <c r="J14" s="57" t="s">
        <v>279</v>
      </c>
      <c r="K14" s="57" t="s">
        <v>279</v>
      </c>
      <c r="L14" s="57" t="s">
        <v>279</v>
      </c>
      <c r="M14" s="57" t="s">
        <v>279</v>
      </c>
      <c r="N14" s="57" t="s">
        <v>279</v>
      </c>
      <c r="O14" s="57" t="s">
        <v>279</v>
      </c>
      <c r="P14" s="57" t="s">
        <v>279</v>
      </c>
    </row>
    <row r="15" spans="1:16">
      <c r="A15" s="61" t="s">
        <v>280</v>
      </c>
      <c r="B15" s="56" t="s">
        <v>281</v>
      </c>
      <c r="C15" s="57" t="s">
        <v>278</v>
      </c>
      <c r="D15" s="57" t="s">
        <v>282</v>
      </c>
      <c r="E15" s="57" t="s">
        <v>282</v>
      </c>
      <c r="F15" s="57" t="s">
        <v>282</v>
      </c>
      <c r="G15" s="57" t="s">
        <v>282</v>
      </c>
      <c r="H15" s="57" t="s">
        <v>282</v>
      </c>
      <c r="I15" s="57" t="s">
        <v>282</v>
      </c>
      <c r="J15" s="57" t="s">
        <v>282</v>
      </c>
      <c r="K15" s="57" t="s">
        <v>282</v>
      </c>
      <c r="L15" s="57" t="s">
        <v>282</v>
      </c>
      <c r="M15" s="57" t="s">
        <v>282</v>
      </c>
      <c r="N15" s="57" t="s">
        <v>282</v>
      </c>
      <c r="O15" s="57" t="s">
        <v>282</v>
      </c>
      <c r="P15" s="57" t="s">
        <v>282</v>
      </c>
    </row>
    <row r="16" spans="1:16">
      <c r="A16" s="56">
        <v>10</v>
      </c>
      <c r="B16" s="56" t="s">
        <v>283</v>
      </c>
      <c r="C16" s="57" t="s">
        <v>284</v>
      </c>
      <c r="D16" s="57" t="s">
        <v>285</v>
      </c>
      <c r="E16" s="57" t="s">
        <v>285</v>
      </c>
      <c r="F16" s="57" t="s">
        <v>285</v>
      </c>
      <c r="G16" s="57" t="s">
        <v>285</v>
      </c>
      <c r="H16" s="57" t="s">
        <v>285</v>
      </c>
      <c r="I16" s="57" t="s">
        <v>285</v>
      </c>
      <c r="J16" s="57" t="s">
        <v>285</v>
      </c>
      <c r="K16" s="57" t="s">
        <v>285</v>
      </c>
      <c r="L16" s="57" t="s">
        <v>285</v>
      </c>
      <c r="M16" s="57" t="s">
        <v>285</v>
      </c>
      <c r="N16" s="57" t="s">
        <v>285</v>
      </c>
      <c r="O16" s="57" t="s">
        <v>285</v>
      </c>
      <c r="P16" s="57" t="s">
        <v>285</v>
      </c>
    </row>
    <row r="17" spans="1:16">
      <c r="A17" s="56">
        <v>11</v>
      </c>
      <c r="B17" s="56" t="s">
        <v>286</v>
      </c>
      <c r="C17" s="62" t="s">
        <v>287</v>
      </c>
      <c r="D17" s="62">
        <v>42550</v>
      </c>
      <c r="E17" s="62">
        <v>42878</v>
      </c>
      <c r="F17" s="62">
        <v>43006</v>
      </c>
      <c r="G17" s="62">
        <v>43776</v>
      </c>
      <c r="H17" s="62" t="s">
        <v>288</v>
      </c>
      <c r="I17" s="62" t="s">
        <v>289</v>
      </c>
      <c r="J17" s="62">
        <v>44510</v>
      </c>
      <c r="K17" s="62">
        <v>43041</v>
      </c>
      <c r="L17" s="62">
        <v>43265</v>
      </c>
      <c r="M17" s="62">
        <v>43357</v>
      </c>
      <c r="N17" s="62">
        <v>43427</v>
      </c>
      <c r="O17" s="62">
        <v>43811</v>
      </c>
      <c r="P17" s="62" t="s">
        <v>290</v>
      </c>
    </row>
    <row r="18" spans="1:16">
      <c r="A18" s="56">
        <v>12</v>
      </c>
      <c r="B18" s="56" t="s">
        <v>291</v>
      </c>
      <c r="C18" s="57" t="s">
        <v>292</v>
      </c>
      <c r="D18" s="57" t="s">
        <v>292</v>
      </c>
      <c r="E18" s="57" t="s">
        <v>292</v>
      </c>
      <c r="F18" s="57" t="s">
        <v>292</v>
      </c>
      <c r="G18" s="57" t="s">
        <v>292</v>
      </c>
      <c r="H18" s="57" t="s">
        <v>292</v>
      </c>
      <c r="I18" s="57" t="s">
        <v>292</v>
      </c>
      <c r="J18" s="57" t="s">
        <v>292</v>
      </c>
      <c r="K18" s="57" t="s">
        <v>293</v>
      </c>
      <c r="L18" s="57" t="s">
        <v>293</v>
      </c>
      <c r="M18" s="57" t="s">
        <v>293</v>
      </c>
      <c r="N18" s="57" t="s">
        <v>293</v>
      </c>
      <c r="O18" s="57" t="s">
        <v>293</v>
      </c>
      <c r="P18" s="57" t="s">
        <v>293</v>
      </c>
    </row>
    <row r="19" spans="1:16">
      <c r="A19" s="56">
        <v>13</v>
      </c>
      <c r="B19" s="56" t="s">
        <v>294</v>
      </c>
      <c r="C19" s="63" t="s">
        <v>295</v>
      </c>
      <c r="D19" s="63" t="s">
        <v>295</v>
      </c>
      <c r="E19" s="63" t="s">
        <v>295</v>
      </c>
      <c r="F19" s="63" t="s">
        <v>295</v>
      </c>
      <c r="G19" s="63" t="s">
        <v>295</v>
      </c>
      <c r="H19" s="63" t="s">
        <v>295</v>
      </c>
      <c r="I19" s="63" t="s">
        <v>295</v>
      </c>
      <c r="J19" s="63" t="s">
        <v>295</v>
      </c>
      <c r="K19" s="62">
        <v>46693</v>
      </c>
      <c r="L19" s="62">
        <v>46918</v>
      </c>
      <c r="M19" s="62">
        <v>47010</v>
      </c>
      <c r="N19" s="62">
        <v>47080</v>
      </c>
      <c r="O19" s="62">
        <v>47464</v>
      </c>
      <c r="P19" s="62" t="s">
        <v>296</v>
      </c>
    </row>
    <row r="20" spans="1:16">
      <c r="A20" s="56">
        <v>14</v>
      </c>
      <c r="B20" s="56" t="s">
        <v>297</v>
      </c>
      <c r="C20" s="57" t="s">
        <v>278</v>
      </c>
      <c r="D20" s="57" t="s">
        <v>298</v>
      </c>
      <c r="E20" s="57" t="s">
        <v>298</v>
      </c>
      <c r="F20" s="57" t="s">
        <v>298</v>
      </c>
      <c r="G20" s="57" t="s">
        <v>298</v>
      </c>
      <c r="H20" s="57" t="s">
        <v>298</v>
      </c>
      <c r="I20" s="57" t="s">
        <v>298</v>
      </c>
      <c r="J20" s="57" t="s">
        <v>298</v>
      </c>
      <c r="K20" s="57" t="s">
        <v>298</v>
      </c>
      <c r="L20" s="57" t="s">
        <v>298</v>
      </c>
      <c r="M20" s="57" t="s">
        <v>298</v>
      </c>
      <c r="N20" s="57" t="s">
        <v>298</v>
      </c>
      <c r="O20" s="57" t="s">
        <v>298</v>
      </c>
      <c r="P20" s="57" t="s">
        <v>298</v>
      </c>
    </row>
    <row r="21" spans="1:16" ht="57.6">
      <c r="A21" s="56">
        <v>15</v>
      </c>
      <c r="B21" s="56" t="s">
        <v>299</v>
      </c>
      <c r="C21" s="64" t="s">
        <v>278</v>
      </c>
      <c r="D21" s="64" t="s">
        <v>300</v>
      </c>
      <c r="E21" s="64" t="s">
        <v>301</v>
      </c>
      <c r="F21" s="64" t="s">
        <v>302</v>
      </c>
      <c r="G21" s="64" t="s">
        <v>303</v>
      </c>
      <c r="H21" s="64" t="s">
        <v>304</v>
      </c>
      <c r="I21" s="64" t="s">
        <v>305</v>
      </c>
      <c r="J21" s="64" t="s">
        <v>306</v>
      </c>
      <c r="K21" s="64" t="s">
        <v>307</v>
      </c>
      <c r="L21" s="64" t="s">
        <v>308</v>
      </c>
      <c r="M21" s="64" t="s">
        <v>309</v>
      </c>
      <c r="N21" s="64" t="s">
        <v>310</v>
      </c>
      <c r="O21" s="64" t="s">
        <v>311</v>
      </c>
      <c r="P21" s="64" t="s">
        <v>312</v>
      </c>
    </row>
    <row r="22" spans="1:16" ht="28.8">
      <c r="A22" s="56">
        <v>16</v>
      </c>
      <c r="B22" s="56" t="s">
        <v>313</v>
      </c>
      <c r="C22" s="60" t="s">
        <v>278</v>
      </c>
      <c r="D22" s="60" t="s">
        <v>314</v>
      </c>
      <c r="E22" s="60" t="s">
        <v>315</v>
      </c>
      <c r="F22" s="60" t="s">
        <v>316</v>
      </c>
      <c r="G22" s="60" t="s">
        <v>317</v>
      </c>
      <c r="H22" s="60" t="s">
        <v>318</v>
      </c>
      <c r="I22" s="60" t="s">
        <v>319</v>
      </c>
      <c r="J22" s="60" t="s">
        <v>320</v>
      </c>
      <c r="K22" s="60" t="s">
        <v>321</v>
      </c>
      <c r="L22" s="60" t="s">
        <v>322</v>
      </c>
      <c r="M22" s="60" t="s">
        <v>323</v>
      </c>
      <c r="N22" s="60" t="s">
        <v>324</v>
      </c>
      <c r="O22" s="60" t="s">
        <v>325</v>
      </c>
      <c r="P22" s="60" t="s">
        <v>326</v>
      </c>
    </row>
    <row r="23" spans="1:16">
      <c r="A23" s="56"/>
      <c r="B23" s="58" t="s">
        <v>327</v>
      </c>
      <c r="C23" s="59"/>
      <c r="D23" s="59"/>
      <c r="E23" s="59"/>
      <c r="F23" s="59"/>
      <c r="G23" s="59"/>
      <c r="H23" s="59"/>
      <c r="I23" s="59"/>
      <c r="J23" s="59"/>
      <c r="K23" s="59"/>
      <c r="L23" s="59"/>
      <c r="M23" s="59"/>
      <c r="N23" s="59"/>
      <c r="O23" s="59"/>
      <c r="P23" s="59"/>
    </row>
    <row r="24" spans="1:16">
      <c r="A24" s="56">
        <v>17</v>
      </c>
      <c r="B24" s="56" t="s">
        <v>328</v>
      </c>
      <c r="C24" s="57" t="s">
        <v>329</v>
      </c>
      <c r="D24" s="57" t="s">
        <v>330</v>
      </c>
      <c r="E24" s="57" t="s">
        <v>329</v>
      </c>
      <c r="F24" s="57" t="s">
        <v>329</v>
      </c>
      <c r="G24" s="57" t="s">
        <v>329</v>
      </c>
      <c r="H24" s="57" t="s">
        <v>329</v>
      </c>
      <c r="I24" s="57" t="s">
        <v>329</v>
      </c>
      <c r="J24" s="57" t="s">
        <v>329</v>
      </c>
      <c r="K24" s="57" t="s">
        <v>329</v>
      </c>
      <c r="L24" s="57" t="s">
        <v>329</v>
      </c>
      <c r="M24" s="57" t="s">
        <v>329</v>
      </c>
      <c r="N24" s="57" t="s">
        <v>329</v>
      </c>
      <c r="O24" s="57" t="s">
        <v>329</v>
      </c>
      <c r="P24" s="57" t="s">
        <v>329</v>
      </c>
    </row>
    <row r="25" spans="1:16">
      <c r="A25" s="56">
        <v>18</v>
      </c>
      <c r="B25" s="56" t="s">
        <v>331</v>
      </c>
      <c r="C25" s="60" t="s">
        <v>278</v>
      </c>
      <c r="D25" s="60" t="s">
        <v>332</v>
      </c>
      <c r="E25" s="60" t="s">
        <v>333</v>
      </c>
      <c r="F25" s="60" t="s">
        <v>333</v>
      </c>
      <c r="G25" s="60" t="s">
        <v>333</v>
      </c>
      <c r="H25" s="60" t="s">
        <v>334</v>
      </c>
      <c r="I25" s="60" t="s">
        <v>335</v>
      </c>
      <c r="J25" s="60" t="s">
        <v>336</v>
      </c>
      <c r="K25" s="60" t="s">
        <v>337</v>
      </c>
      <c r="L25" s="60" t="s">
        <v>338</v>
      </c>
      <c r="M25" s="60" t="s">
        <v>338</v>
      </c>
      <c r="N25" s="60" t="s">
        <v>339</v>
      </c>
      <c r="O25" s="57" t="s">
        <v>340</v>
      </c>
      <c r="P25" s="57" t="s">
        <v>341</v>
      </c>
    </row>
    <row r="26" spans="1:16">
      <c r="A26" s="56">
        <v>19</v>
      </c>
      <c r="B26" s="56" t="s">
        <v>342</v>
      </c>
      <c r="C26" s="57" t="s">
        <v>298</v>
      </c>
      <c r="D26" s="57" t="s">
        <v>298</v>
      </c>
      <c r="E26" s="57" t="s">
        <v>298</v>
      </c>
      <c r="F26" s="57" t="s">
        <v>298</v>
      </c>
      <c r="G26" s="57" t="s">
        <v>298</v>
      </c>
      <c r="H26" s="57" t="s">
        <v>298</v>
      </c>
      <c r="I26" s="57" t="s">
        <v>298</v>
      </c>
      <c r="J26" s="57" t="s">
        <v>298</v>
      </c>
      <c r="K26" s="57" t="s">
        <v>343</v>
      </c>
      <c r="L26" s="57" t="s">
        <v>343</v>
      </c>
      <c r="M26" s="57" t="s">
        <v>343</v>
      </c>
      <c r="N26" s="57" t="s">
        <v>343</v>
      </c>
      <c r="O26" s="57" t="s">
        <v>343</v>
      </c>
      <c r="P26" s="57" t="s">
        <v>343</v>
      </c>
    </row>
    <row r="27" spans="1:16">
      <c r="A27" s="61" t="s">
        <v>344</v>
      </c>
      <c r="B27" s="56" t="s">
        <v>345</v>
      </c>
      <c r="C27" s="57" t="s">
        <v>346</v>
      </c>
      <c r="D27" s="57" t="s">
        <v>346</v>
      </c>
      <c r="E27" s="57" t="s">
        <v>346</v>
      </c>
      <c r="F27" s="57" t="s">
        <v>346</v>
      </c>
      <c r="G27" s="57" t="s">
        <v>346</v>
      </c>
      <c r="H27" s="57" t="s">
        <v>346</v>
      </c>
      <c r="I27" s="57" t="s">
        <v>346</v>
      </c>
      <c r="J27" s="57" t="s">
        <v>346</v>
      </c>
      <c r="K27" s="57" t="s">
        <v>347</v>
      </c>
      <c r="L27" s="57" t="s">
        <v>347</v>
      </c>
      <c r="M27" s="57" t="s">
        <v>347</v>
      </c>
      <c r="N27" s="57" t="s">
        <v>347</v>
      </c>
      <c r="O27" s="57" t="s">
        <v>347</v>
      </c>
      <c r="P27" s="57" t="s">
        <v>347</v>
      </c>
    </row>
    <row r="28" spans="1:16">
      <c r="A28" s="61" t="s">
        <v>348</v>
      </c>
      <c r="B28" s="56" t="s">
        <v>349</v>
      </c>
      <c r="C28" s="57" t="s">
        <v>346</v>
      </c>
      <c r="D28" s="57" t="s">
        <v>346</v>
      </c>
      <c r="E28" s="57" t="s">
        <v>346</v>
      </c>
      <c r="F28" s="57" t="s">
        <v>346</v>
      </c>
      <c r="G28" s="57" t="s">
        <v>346</v>
      </c>
      <c r="H28" s="57" t="s">
        <v>346</v>
      </c>
      <c r="I28" s="57" t="s">
        <v>346</v>
      </c>
      <c r="J28" s="57" t="s">
        <v>346</v>
      </c>
      <c r="K28" s="57" t="s">
        <v>347</v>
      </c>
      <c r="L28" s="57" t="s">
        <v>347</v>
      </c>
      <c r="M28" s="57" t="s">
        <v>347</v>
      </c>
      <c r="N28" s="57" t="s">
        <v>347</v>
      </c>
      <c r="O28" s="57" t="s">
        <v>347</v>
      </c>
      <c r="P28" s="57" t="s">
        <v>347</v>
      </c>
    </row>
    <row r="29" spans="1:16">
      <c r="A29" s="56">
        <v>21</v>
      </c>
      <c r="B29" s="56" t="s">
        <v>350</v>
      </c>
      <c r="C29" s="57" t="s">
        <v>278</v>
      </c>
      <c r="D29" s="57" t="s">
        <v>343</v>
      </c>
      <c r="E29" s="57" t="s">
        <v>343</v>
      </c>
      <c r="F29" s="57" t="s">
        <v>343</v>
      </c>
      <c r="G29" s="57" t="s">
        <v>343</v>
      </c>
      <c r="H29" s="57" t="s">
        <v>343</v>
      </c>
      <c r="I29" s="57"/>
      <c r="J29" s="57"/>
      <c r="K29" s="57" t="s">
        <v>343</v>
      </c>
      <c r="L29" s="57" t="s">
        <v>343</v>
      </c>
      <c r="M29" s="57" t="s">
        <v>343</v>
      </c>
      <c r="N29" s="57" t="s">
        <v>343</v>
      </c>
      <c r="O29" s="57" t="s">
        <v>343</v>
      </c>
      <c r="P29" s="57" t="s">
        <v>343</v>
      </c>
    </row>
    <row r="30" spans="1:16">
      <c r="A30" s="56">
        <v>22</v>
      </c>
      <c r="B30" s="56" t="s">
        <v>351</v>
      </c>
      <c r="C30" s="57" t="s">
        <v>352</v>
      </c>
      <c r="D30" s="57" t="s">
        <v>352</v>
      </c>
      <c r="E30" s="57" t="s">
        <v>352</v>
      </c>
      <c r="F30" s="57" t="s">
        <v>352</v>
      </c>
      <c r="G30" s="57" t="s">
        <v>352</v>
      </c>
      <c r="H30" s="57" t="s">
        <v>352</v>
      </c>
      <c r="I30" s="57" t="s">
        <v>353</v>
      </c>
      <c r="J30" s="57" t="s">
        <v>353</v>
      </c>
      <c r="K30" s="57" t="s">
        <v>354</v>
      </c>
      <c r="L30" s="57" t="s">
        <v>354</v>
      </c>
      <c r="M30" s="57" t="s">
        <v>354</v>
      </c>
      <c r="N30" s="57" t="s">
        <v>354</v>
      </c>
      <c r="O30" s="57" t="s">
        <v>354</v>
      </c>
      <c r="P30" s="57" t="s">
        <v>354</v>
      </c>
    </row>
    <row r="31" spans="1:16">
      <c r="A31" s="56">
        <v>23</v>
      </c>
      <c r="B31" s="56" t="s">
        <v>355</v>
      </c>
      <c r="C31" s="60" t="s">
        <v>278</v>
      </c>
      <c r="D31" s="60" t="s">
        <v>356</v>
      </c>
      <c r="E31" s="60" t="s">
        <v>356</v>
      </c>
      <c r="F31" s="60" t="s">
        <v>356</v>
      </c>
      <c r="G31" s="60" t="s">
        <v>356</v>
      </c>
      <c r="H31" s="60" t="s">
        <v>356</v>
      </c>
      <c r="I31" s="60" t="s">
        <v>356</v>
      </c>
      <c r="J31" s="60" t="s">
        <v>356</v>
      </c>
      <c r="K31" s="57" t="s">
        <v>357</v>
      </c>
      <c r="L31" s="57" t="s">
        <v>357</v>
      </c>
      <c r="M31" s="57" t="s">
        <v>357</v>
      </c>
      <c r="N31" s="57" t="s">
        <v>357</v>
      </c>
      <c r="O31" s="57" t="s">
        <v>357</v>
      </c>
      <c r="P31" s="57" t="s">
        <v>357</v>
      </c>
    </row>
    <row r="32" spans="1:16" ht="67.2">
      <c r="A32" s="56">
        <v>24</v>
      </c>
      <c r="B32" s="56" t="s">
        <v>358</v>
      </c>
      <c r="C32" s="60" t="s">
        <v>278</v>
      </c>
      <c r="D32" s="60" t="s">
        <v>359</v>
      </c>
      <c r="E32" s="60" t="s">
        <v>359</v>
      </c>
      <c r="F32" s="60" t="s">
        <v>359</v>
      </c>
      <c r="G32" s="60" t="s">
        <v>359</v>
      </c>
      <c r="H32" s="60" t="s">
        <v>359</v>
      </c>
      <c r="I32" s="60" t="s">
        <v>359</v>
      </c>
      <c r="J32" s="60" t="s">
        <v>359</v>
      </c>
      <c r="K32" s="60" t="s">
        <v>278</v>
      </c>
      <c r="L32" s="60" t="s">
        <v>278</v>
      </c>
      <c r="M32" s="60" t="s">
        <v>278</v>
      </c>
      <c r="N32" s="60" t="s">
        <v>278</v>
      </c>
      <c r="O32" s="60" t="s">
        <v>278</v>
      </c>
      <c r="P32" s="60" t="s">
        <v>278</v>
      </c>
    </row>
    <row r="33" spans="1:16">
      <c r="A33" s="56">
        <v>25</v>
      </c>
      <c r="B33" s="56" t="s">
        <v>360</v>
      </c>
      <c r="C33" s="57" t="s">
        <v>278</v>
      </c>
      <c r="D33" s="57" t="s">
        <v>361</v>
      </c>
      <c r="E33" s="57" t="s">
        <v>361</v>
      </c>
      <c r="F33" s="57" t="s">
        <v>361</v>
      </c>
      <c r="G33" s="57" t="s">
        <v>361</v>
      </c>
      <c r="H33" s="57" t="s">
        <v>361</v>
      </c>
      <c r="I33" s="57" t="s">
        <v>361</v>
      </c>
      <c r="J33" s="57" t="s">
        <v>361</v>
      </c>
      <c r="K33" s="60" t="s">
        <v>278</v>
      </c>
      <c r="L33" s="60" t="s">
        <v>278</v>
      </c>
      <c r="M33" s="60" t="s">
        <v>278</v>
      </c>
      <c r="N33" s="60" t="s">
        <v>278</v>
      </c>
      <c r="O33" s="60" t="s">
        <v>278</v>
      </c>
      <c r="P33" s="60" t="s">
        <v>278</v>
      </c>
    </row>
    <row r="34" spans="1:16">
      <c r="A34" s="56">
        <v>26</v>
      </c>
      <c r="B34" s="56" t="s">
        <v>362</v>
      </c>
      <c r="C34" s="60" t="s">
        <v>278</v>
      </c>
      <c r="D34" s="60" t="s">
        <v>278</v>
      </c>
      <c r="E34" s="60" t="s">
        <v>278</v>
      </c>
      <c r="F34" s="60" t="s">
        <v>278</v>
      </c>
      <c r="G34" s="60" t="s">
        <v>278</v>
      </c>
      <c r="H34" s="60" t="s">
        <v>278</v>
      </c>
      <c r="I34" s="60" t="s">
        <v>278</v>
      </c>
      <c r="J34" s="60" t="s">
        <v>278</v>
      </c>
      <c r="K34" s="60" t="s">
        <v>278</v>
      </c>
      <c r="L34" s="60" t="s">
        <v>278</v>
      </c>
      <c r="M34" s="60" t="s">
        <v>278</v>
      </c>
      <c r="N34" s="60" t="s">
        <v>278</v>
      </c>
      <c r="O34" s="60" t="s">
        <v>278</v>
      </c>
      <c r="P34" s="60" t="s">
        <v>278</v>
      </c>
    </row>
    <row r="35" spans="1:16">
      <c r="A35" s="56">
        <v>27</v>
      </c>
      <c r="B35" s="56" t="s">
        <v>363</v>
      </c>
      <c r="C35" s="57" t="s">
        <v>278</v>
      </c>
      <c r="D35" s="57" t="s">
        <v>347</v>
      </c>
      <c r="E35" s="57" t="s">
        <v>347</v>
      </c>
      <c r="F35" s="57" t="s">
        <v>347</v>
      </c>
      <c r="G35" s="57" t="s">
        <v>347</v>
      </c>
      <c r="H35" s="57" t="s">
        <v>347</v>
      </c>
      <c r="I35" s="57" t="s">
        <v>347</v>
      </c>
      <c r="J35" s="57" t="s">
        <v>347</v>
      </c>
      <c r="K35" s="60" t="s">
        <v>278</v>
      </c>
      <c r="L35" s="60" t="s">
        <v>278</v>
      </c>
      <c r="M35" s="60" t="s">
        <v>278</v>
      </c>
      <c r="N35" s="60" t="s">
        <v>278</v>
      </c>
      <c r="O35" s="60" t="s">
        <v>278</v>
      </c>
      <c r="P35" s="60" t="s">
        <v>278</v>
      </c>
    </row>
    <row r="36" spans="1:16">
      <c r="A36" s="56">
        <v>28</v>
      </c>
      <c r="B36" s="56" t="s">
        <v>364</v>
      </c>
      <c r="C36" s="57" t="s">
        <v>278</v>
      </c>
      <c r="D36" s="57" t="s">
        <v>87</v>
      </c>
      <c r="E36" s="57" t="s">
        <v>87</v>
      </c>
      <c r="F36" s="57" t="s">
        <v>87</v>
      </c>
      <c r="G36" s="57" t="s">
        <v>87</v>
      </c>
      <c r="H36" s="57" t="s">
        <v>87</v>
      </c>
      <c r="I36" s="57" t="s">
        <v>87</v>
      </c>
      <c r="J36" s="57" t="s">
        <v>87</v>
      </c>
      <c r="K36" s="60" t="s">
        <v>278</v>
      </c>
      <c r="L36" s="60" t="s">
        <v>278</v>
      </c>
      <c r="M36" s="60" t="s">
        <v>278</v>
      </c>
      <c r="N36" s="60" t="s">
        <v>278</v>
      </c>
      <c r="O36" s="60" t="s">
        <v>278</v>
      </c>
      <c r="P36" s="60" t="s">
        <v>278</v>
      </c>
    </row>
    <row r="37" spans="1:16">
      <c r="A37" s="56">
        <v>29</v>
      </c>
      <c r="B37" s="56" t="s">
        <v>365</v>
      </c>
      <c r="C37" s="57" t="s">
        <v>278</v>
      </c>
      <c r="D37" s="57" t="s">
        <v>233</v>
      </c>
      <c r="E37" s="57" t="s">
        <v>233</v>
      </c>
      <c r="F37" s="57" t="s">
        <v>233</v>
      </c>
      <c r="G37" s="57" t="s">
        <v>233</v>
      </c>
      <c r="H37" s="57" t="s">
        <v>233</v>
      </c>
      <c r="I37" s="57" t="s">
        <v>233</v>
      </c>
      <c r="J37" s="57" t="s">
        <v>233</v>
      </c>
      <c r="K37" s="60" t="s">
        <v>278</v>
      </c>
      <c r="L37" s="60" t="s">
        <v>278</v>
      </c>
      <c r="M37" s="60" t="s">
        <v>278</v>
      </c>
      <c r="N37" s="60" t="s">
        <v>278</v>
      </c>
      <c r="O37" s="60" t="s">
        <v>278</v>
      </c>
      <c r="P37" s="60" t="s">
        <v>278</v>
      </c>
    </row>
    <row r="38" spans="1:16">
      <c r="A38" s="56">
        <v>30</v>
      </c>
      <c r="B38" s="56" t="s">
        <v>366</v>
      </c>
      <c r="C38" s="60" t="s">
        <v>343</v>
      </c>
      <c r="D38" s="60" t="s">
        <v>298</v>
      </c>
      <c r="E38" s="60" t="s">
        <v>298</v>
      </c>
      <c r="F38" s="60" t="s">
        <v>298</v>
      </c>
      <c r="G38" s="60" t="s">
        <v>298</v>
      </c>
      <c r="H38" s="60" t="s">
        <v>298</v>
      </c>
      <c r="I38" s="60" t="s">
        <v>298</v>
      </c>
      <c r="J38" s="60" t="s">
        <v>298</v>
      </c>
      <c r="K38" s="60" t="s">
        <v>343</v>
      </c>
      <c r="L38" s="60" t="s">
        <v>343</v>
      </c>
      <c r="M38" s="60" t="s">
        <v>343</v>
      </c>
      <c r="N38" s="60" t="s">
        <v>343</v>
      </c>
      <c r="O38" s="60" t="s">
        <v>343</v>
      </c>
      <c r="P38" s="60" t="s">
        <v>343</v>
      </c>
    </row>
    <row r="39" spans="1:16" ht="28.8">
      <c r="A39" s="56">
        <v>31</v>
      </c>
      <c r="B39" s="56" t="s">
        <v>367</v>
      </c>
      <c r="C39" s="60" t="s">
        <v>278</v>
      </c>
      <c r="D39" s="60" t="s">
        <v>368</v>
      </c>
      <c r="E39" s="60" t="s">
        <v>368</v>
      </c>
      <c r="F39" s="60" t="s">
        <v>368</v>
      </c>
      <c r="G39" s="60" t="s">
        <v>368</v>
      </c>
      <c r="H39" s="60" t="s">
        <v>368</v>
      </c>
      <c r="I39" s="60" t="s">
        <v>368</v>
      </c>
      <c r="J39" s="60" t="s">
        <v>368</v>
      </c>
      <c r="K39" s="60" t="s">
        <v>278</v>
      </c>
      <c r="L39" s="60" t="s">
        <v>278</v>
      </c>
      <c r="M39" s="60" t="s">
        <v>278</v>
      </c>
      <c r="N39" s="60" t="s">
        <v>278</v>
      </c>
      <c r="O39" s="60" t="s">
        <v>278</v>
      </c>
      <c r="P39" s="60" t="s">
        <v>278</v>
      </c>
    </row>
    <row r="40" spans="1:16">
      <c r="A40" s="56">
        <v>32</v>
      </c>
      <c r="B40" s="56" t="s">
        <v>369</v>
      </c>
      <c r="C40" s="57" t="s">
        <v>278</v>
      </c>
      <c r="D40" s="57" t="s">
        <v>361</v>
      </c>
      <c r="E40" s="57" t="s">
        <v>361</v>
      </c>
      <c r="F40" s="57" t="s">
        <v>361</v>
      </c>
      <c r="G40" s="57" t="s">
        <v>361</v>
      </c>
      <c r="H40" s="57" t="s">
        <v>361</v>
      </c>
      <c r="I40" s="57" t="s">
        <v>361</v>
      </c>
      <c r="J40" s="57" t="s">
        <v>361</v>
      </c>
      <c r="K40" s="60" t="s">
        <v>278</v>
      </c>
      <c r="L40" s="60" t="s">
        <v>278</v>
      </c>
      <c r="M40" s="60" t="s">
        <v>278</v>
      </c>
      <c r="N40" s="60" t="s">
        <v>278</v>
      </c>
      <c r="O40" s="60" t="s">
        <v>278</v>
      </c>
      <c r="P40" s="60" t="s">
        <v>278</v>
      </c>
    </row>
    <row r="41" spans="1:16">
      <c r="A41" s="56">
        <v>33</v>
      </c>
      <c r="B41" s="56" t="s">
        <v>370</v>
      </c>
      <c r="C41" s="57" t="s">
        <v>278</v>
      </c>
      <c r="D41" s="57" t="s">
        <v>371</v>
      </c>
      <c r="E41" s="57" t="s">
        <v>371</v>
      </c>
      <c r="F41" s="57" t="s">
        <v>371</v>
      </c>
      <c r="G41" s="57" t="s">
        <v>371</v>
      </c>
      <c r="H41" s="57" t="s">
        <v>371</v>
      </c>
      <c r="I41" s="57" t="s">
        <v>371</v>
      </c>
      <c r="J41" s="57" t="s">
        <v>371</v>
      </c>
      <c r="K41" s="60" t="s">
        <v>278</v>
      </c>
      <c r="L41" s="60" t="s">
        <v>278</v>
      </c>
      <c r="M41" s="60" t="s">
        <v>278</v>
      </c>
      <c r="N41" s="60" t="s">
        <v>278</v>
      </c>
      <c r="O41" s="60" t="s">
        <v>278</v>
      </c>
      <c r="P41" s="60" t="s">
        <v>278</v>
      </c>
    </row>
    <row r="42" spans="1:16" ht="19.2">
      <c r="A42" s="56">
        <v>34</v>
      </c>
      <c r="B42" s="56" t="s">
        <v>372</v>
      </c>
      <c r="C42" s="60" t="s">
        <v>278</v>
      </c>
      <c r="D42" s="60" t="s">
        <v>373</v>
      </c>
      <c r="E42" s="60" t="s">
        <v>373</v>
      </c>
      <c r="F42" s="60" t="s">
        <v>373</v>
      </c>
      <c r="G42" s="60" t="s">
        <v>373</v>
      </c>
      <c r="H42" s="60" t="s">
        <v>373</v>
      </c>
      <c r="I42" s="60" t="s">
        <v>373</v>
      </c>
      <c r="J42" s="60" t="s">
        <v>373</v>
      </c>
      <c r="K42" s="60" t="s">
        <v>278</v>
      </c>
      <c r="L42" s="60" t="s">
        <v>278</v>
      </c>
      <c r="M42" s="60" t="s">
        <v>278</v>
      </c>
      <c r="N42" s="60" t="s">
        <v>278</v>
      </c>
      <c r="O42" s="60" t="s">
        <v>278</v>
      </c>
      <c r="P42" s="60" t="s">
        <v>278</v>
      </c>
    </row>
    <row r="43" spans="1:16">
      <c r="A43" s="56">
        <v>35</v>
      </c>
      <c r="B43" s="56" t="s">
        <v>374</v>
      </c>
      <c r="C43" s="57" t="s">
        <v>260</v>
      </c>
      <c r="D43" s="57" t="s">
        <v>261</v>
      </c>
      <c r="E43" s="57" t="s">
        <v>261</v>
      </c>
      <c r="F43" s="57" t="s">
        <v>261</v>
      </c>
      <c r="G43" s="57" t="s">
        <v>261</v>
      </c>
      <c r="H43" s="57" t="s">
        <v>261</v>
      </c>
      <c r="I43" s="57" t="s">
        <v>261</v>
      </c>
      <c r="J43" s="57" t="s">
        <v>261</v>
      </c>
      <c r="K43" s="57" t="s">
        <v>375</v>
      </c>
      <c r="L43" s="57" t="s">
        <v>375</v>
      </c>
      <c r="M43" s="57" t="s">
        <v>375</v>
      </c>
      <c r="N43" s="57" t="s">
        <v>375</v>
      </c>
      <c r="O43" s="57" t="s">
        <v>375</v>
      </c>
      <c r="P43" s="57" t="s">
        <v>375</v>
      </c>
    </row>
    <row r="44" spans="1:16">
      <c r="A44" s="56">
        <v>36</v>
      </c>
      <c r="B44" s="56" t="s">
        <v>376</v>
      </c>
      <c r="C44" s="57" t="s">
        <v>343</v>
      </c>
      <c r="D44" s="57" t="s">
        <v>343</v>
      </c>
      <c r="E44" s="57" t="s">
        <v>343</v>
      </c>
      <c r="F44" s="57" t="s">
        <v>343</v>
      </c>
      <c r="G44" s="57" t="s">
        <v>343</v>
      </c>
      <c r="H44" s="57" t="s">
        <v>343</v>
      </c>
      <c r="I44" s="57" t="s">
        <v>343</v>
      </c>
      <c r="J44" s="57" t="s">
        <v>343</v>
      </c>
      <c r="K44" s="57" t="s">
        <v>343</v>
      </c>
      <c r="L44" s="57" t="s">
        <v>343</v>
      </c>
      <c r="M44" s="57" t="s">
        <v>343</v>
      </c>
      <c r="N44" s="57" t="s">
        <v>343</v>
      </c>
      <c r="O44" s="57" t="s">
        <v>343</v>
      </c>
      <c r="P44" s="57" t="s">
        <v>343</v>
      </c>
    </row>
    <row r="45" spans="1:16">
      <c r="A45" s="56">
        <v>37</v>
      </c>
      <c r="B45" s="56" t="s">
        <v>377</v>
      </c>
      <c r="C45" s="60" t="s">
        <v>278</v>
      </c>
      <c r="D45" s="60" t="s">
        <v>278</v>
      </c>
      <c r="E45" s="60" t="s">
        <v>278</v>
      </c>
      <c r="F45" s="60" t="s">
        <v>278</v>
      </c>
      <c r="G45" s="60" t="s">
        <v>278</v>
      </c>
      <c r="H45" s="60" t="s">
        <v>278</v>
      </c>
      <c r="I45" s="60" t="s">
        <v>278</v>
      </c>
      <c r="J45" s="60" t="s">
        <v>278</v>
      </c>
      <c r="K45" s="60" t="s">
        <v>278</v>
      </c>
      <c r="L45" s="60" t="s">
        <v>278</v>
      </c>
      <c r="M45" s="60" t="s">
        <v>278</v>
      </c>
      <c r="N45" s="60" t="s">
        <v>278</v>
      </c>
      <c r="O45" s="60" t="s">
        <v>278</v>
      </c>
      <c r="P45" s="60" t="s">
        <v>278</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15E4D8-284B-4A58-A7C7-0CFD8C377EF9}">
  <sheetPr>
    <pageSetUpPr fitToPage="1"/>
  </sheetPr>
  <dimension ref="A1:J44"/>
  <sheetViews>
    <sheetView showGridLines="0" workbookViewId="0">
      <selection activeCell="C14" sqref="C14"/>
    </sheetView>
  </sheetViews>
  <sheetFormatPr baseColWidth="10" defaultRowHeight="14.4"/>
  <cols>
    <col min="1" max="1" width="7.6640625" style="50" customWidth="1"/>
    <col min="2" max="2" width="56.33203125" style="38" customWidth="1"/>
    <col min="3" max="10" width="10.88671875" style="38" customWidth="1"/>
  </cols>
  <sheetData>
    <row r="1" spans="1:10" ht="25.8">
      <c r="A1" s="378" t="s">
        <v>614</v>
      </c>
      <c r="B1" s="37"/>
      <c r="C1" s="37"/>
      <c r="D1" s="37"/>
      <c r="E1" s="37"/>
      <c r="F1" s="37"/>
      <c r="G1" s="37"/>
      <c r="H1" s="37"/>
      <c r="I1" s="37"/>
      <c r="J1" s="37"/>
    </row>
    <row r="2" spans="1:10">
      <c r="A2" s="375"/>
      <c r="B2" s="37"/>
      <c r="C2" s="37"/>
      <c r="D2" s="37"/>
      <c r="E2" s="37"/>
      <c r="F2" s="37"/>
      <c r="G2" s="37"/>
      <c r="H2" s="37"/>
      <c r="I2" s="37"/>
      <c r="J2" s="37"/>
    </row>
    <row r="4" spans="1:10">
      <c r="A4" s="375"/>
      <c r="B4" s="65" t="s">
        <v>379</v>
      </c>
      <c r="C4" s="66" t="s">
        <v>116</v>
      </c>
      <c r="D4" s="66" t="s">
        <v>117</v>
      </c>
      <c r="E4" s="66" t="s">
        <v>118</v>
      </c>
      <c r="F4" s="66" t="s">
        <v>119</v>
      </c>
      <c r="G4" s="66" t="s">
        <v>120</v>
      </c>
      <c r="H4" s="66" t="s">
        <v>121</v>
      </c>
      <c r="I4" s="66" t="s">
        <v>111</v>
      </c>
      <c r="J4" s="66" t="s">
        <v>122</v>
      </c>
    </row>
    <row r="5" spans="1:10">
      <c r="B5" s="65" t="s">
        <v>512</v>
      </c>
      <c r="C5" s="420" t="s">
        <v>612</v>
      </c>
      <c r="D5" s="420"/>
      <c r="E5" s="420"/>
      <c r="F5" s="420"/>
      <c r="G5" s="421" t="s">
        <v>613</v>
      </c>
      <c r="H5" s="422"/>
      <c r="I5" s="422"/>
      <c r="J5" s="423"/>
    </row>
    <row r="6" spans="1:10">
      <c r="A6" s="376" t="s">
        <v>380</v>
      </c>
      <c r="B6" s="65" t="s">
        <v>381</v>
      </c>
      <c r="C6" s="67">
        <v>44651</v>
      </c>
      <c r="D6" s="67">
        <v>44561</v>
      </c>
      <c r="E6" s="67">
        <v>44469</v>
      </c>
      <c r="F6" s="67">
        <v>44377</v>
      </c>
      <c r="G6" s="67">
        <v>44651</v>
      </c>
      <c r="H6" s="67">
        <v>44561</v>
      </c>
      <c r="I6" s="67">
        <v>44469</v>
      </c>
      <c r="J6" s="67">
        <v>44377</v>
      </c>
    </row>
    <row r="7" spans="1:10" ht="15" customHeight="1">
      <c r="A7" s="377" t="s">
        <v>382</v>
      </c>
      <c r="B7" s="77" t="s">
        <v>383</v>
      </c>
      <c r="C7" s="78">
        <v>3</v>
      </c>
      <c r="D7" s="78">
        <v>3</v>
      </c>
      <c r="E7" s="78">
        <v>3</v>
      </c>
      <c r="F7" s="78">
        <v>3</v>
      </c>
      <c r="G7" s="78">
        <v>3</v>
      </c>
      <c r="H7" s="78">
        <v>3</v>
      </c>
      <c r="I7" s="78">
        <v>3</v>
      </c>
      <c r="J7" s="78">
        <v>3</v>
      </c>
    </row>
    <row r="8" spans="1:10">
      <c r="A8" s="424" t="s">
        <v>384</v>
      </c>
      <c r="B8" s="424"/>
      <c r="C8" s="424"/>
      <c r="D8" s="424"/>
      <c r="E8" s="424"/>
      <c r="F8" s="424"/>
      <c r="G8" s="424"/>
      <c r="H8" s="424"/>
      <c r="I8" s="424"/>
      <c r="J8" s="424"/>
    </row>
    <row r="9" spans="1:10" ht="30.75" customHeight="1">
      <c r="A9" s="276">
        <v>1</v>
      </c>
      <c r="B9" s="71" t="s">
        <v>385</v>
      </c>
      <c r="C9" s="425"/>
      <c r="D9" s="426"/>
      <c r="E9" s="426"/>
      <c r="F9" s="427"/>
      <c r="G9" s="70">
        <v>21141.161869026666</v>
      </c>
      <c r="H9" s="70">
        <v>18994.209768766665</v>
      </c>
      <c r="I9" s="70">
        <v>19346.467487182766</v>
      </c>
      <c r="J9" s="70">
        <v>19385.994295396664</v>
      </c>
    </row>
    <row r="10" spans="1:10">
      <c r="A10" s="419" t="s">
        <v>386</v>
      </c>
      <c r="B10" s="419"/>
      <c r="C10" s="419"/>
      <c r="D10" s="419"/>
      <c r="E10" s="419"/>
      <c r="F10" s="419"/>
      <c r="G10" s="419"/>
      <c r="H10" s="419"/>
      <c r="I10" s="419"/>
      <c r="J10" s="419"/>
    </row>
    <row r="11" spans="1:10" ht="28.8">
      <c r="A11" s="276">
        <v>2</v>
      </c>
      <c r="B11" s="71" t="s">
        <v>387</v>
      </c>
      <c r="C11" s="70">
        <v>34831.99289566667</v>
      </c>
      <c r="D11" s="70">
        <v>34512.779771000001</v>
      </c>
      <c r="E11" s="70">
        <v>35031.708314999996</v>
      </c>
      <c r="F11" s="70">
        <v>34362.840897333335</v>
      </c>
      <c r="G11" s="70">
        <v>1952.9559028166668</v>
      </c>
      <c r="H11" s="70">
        <v>2075.8867890333331</v>
      </c>
      <c r="I11" s="70">
        <v>2003.2972184666669</v>
      </c>
      <c r="J11" s="70">
        <v>1869.6800684000002</v>
      </c>
    </row>
    <row r="12" spans="1:10">
      <c r="A12" s="276">
        <v>3</v>
      </c>
      <c r="B12" s="72" t="s">
        <v>388</v>
      </c>
      <c r="C12" s="70">
        <v>24992.472585333333</v>
      </c>
      <c r="D12" s="70">
        <v>24923.675879666669</v>
      </c>
      <c r="E12" s="70">
        <v>24989.935891999998</v>
      </c>
      <c r="F12" s="70">
        <v>24308.594379666669</v>
      </c>
      <c r="G12" s="70">
        <v>1249.623629266667</v>
      </c>
      <c r="H12" s="70">
        <v>1246.1837939833333</v>
      </c>
      <c r="I12" s="70">
        <v>1249.4967946000002</v>
      </c>
      <c r="J12" s="70">
        <v>1215.4297189833335</v>
      </c>
    </row>
    <row r="13" spans="1:10">
      <c r="A13" s="276">
        <v>4</v>
      </c>
      <c r="B13" s="72" t="s">
        <v>389</v>
      </c>
      <c r="C13" s="70">
        <v>6868.2333749999998</v>
      </c>
      <c r="D13" s="70">
        <v>6532.6446826666679</v>
      </c>
      <c r="E13" s="70">
        <v>6557.4356083333332</v>
      </c>
      <c r="F13" s="70">
        <v>6319.8030580000004</v>
      </c>
      <c r="G13" s="70">
        <v>698.73372555000003</v>
      </c>
      <c r="H13" s="70">
        <v>660.54119805000005</v>
      </c>
      <c r="I13" s="70">
        <v>662.98628086666668</v>
      </c>
      <c r="J13" s="70">
        <v>637.41470541666683</v>
      </c>
    </row>
    <row r="14" spans="1:10">
      <c r="A14" s="276">
        <v>5</v>
      </c>
      <c r="B14" s="71" t="s">
        <v>390</v>
      </c>
      <c r="C14" s="70">
        <v>26265.848913000005</v>
      </c>
      <c r="D14" s="70">
        <v>25592.112992666665</v>
      </c>
      <c r="E14" s="70">
        <v>26063.537368000001</v>
      </c>
      <c r="F14" s="70">
        <v>26872.390931666665</v>
      </c>
      <c r="G14" s="70">
        <v>10079.316771366668</v>
      </c>
      <c r="H14" s="70">
        <v>9405.5130778000002</v>
      </c>
      <c r="I14" s="70">
        <v>9596.0147920166692</v>
      </c>
      <c r="J14" s="70">
        <v>10081.561362366667</v>
      </c>
    </row>
    <row r="15" spans="1:10" ht="28.8">
      <c r="A15" s="276">
        <v>6</v>
      </c>
      <c r="B15" s="72" t="s">
        <v>391</v>
      </c>
      <c r="C15" s="70">
        <v>3181.142143333333</v>
      </c>
      <c r="D15" s="70">
        <v>4736.1912786666662</v>
      </c>
      <c r="E15" s="70">
        <v>5465.5925429999998</v>
      </c>
      <c r="F15" s="70">
        <v>8261.4484766666665</v>
      </c>
      <c r="G15" s="70">
        <v>511.57491090000002</v>
      </c>
      <c r="H15" s="70">
        <v>786.35467733333337</v>
      </c>
      <c r="I15" s="70">
        <v>918.93427208333344</v>
      </c>
      <c r="J15" s="70">
        <v>1449.2816642333335</v>
      </c>
    </row>
    <row r="16" spans="1:10">
      <c r="A16" s="276">
        <v>7</v>
      </c>
      <c r="B16" s="72" t="s">
        <v>392</v>
      </c>
      <c r="C16" s="70">
        <v>22714.367209333333</v>
      </c>
      <c r="D16" s="70">
        <v>20827.741918</v>
      </c>
      <c r="E16" s="70">
        <v>20565.865060333334</v>
      </c>
      <c r="F16" s="70">
        <v>17314.004615666669</v>
      </c>
      <c r="G16" s="70">
        <v>9197.4023001333335</v>
      </c>
      <c r="H16" s="70">
        <v>8590.9786044666671</v>
      </c>
      <c r="I16" s="70">
        <v>8645.0007552666666</v>
      </c>
      <c r="J16" s="70">
        <v>7335.3418587999995</v>
      </c>
    </row>
    <row r="17" spans="1:10">
      <c r="A17" s="276">
        <v>8</v>
      </c>
      <c r="B17" s="72" t="s">
        <v>393</v>
      </c>
      <c r="C17" s="70">
        <v>370.33956033333334</v>
      </c>
      <c r="D17" s="70">
        <v>28.179796</v>
      </c>
      <c r="E17" s="70">
        <v>32.079764666666669</v>
      </c>
      <c r="F17" s="70">
        <v>1296.9378393333334</v>
      </c>
      <c r="G17" s="70">
        <v>370.33956033333334</v>
      </c>
      <c r="H17" s="70">
        <v>28.179796</v>
      </c>
      <c r="I17" s="70">
        <v>32.079764666666669</v>
      </c>
      <c r="J17" s="70">
        <v>1296.9378393333334</v>
      </c>
    </row>
    <row r="18" spans="1:10">
      <c r="A18" s="276">
        <v>9</v>
      </c>
      <c r="B18" s="72" t="s">
        <v>394</v>
      </c>
      <c r="C18" s="411"/>
      <c r="D18" s="411"/>
      <c r="E18" s="411"/>
      <c r="F18" s="411"/>
      <c r="G18" s="70">
        <v>0</v>
      </c>
      <c r="H18" s="70">
        <v>0</v>
      </c>
      <c r="I18" s="70">
        <v>7.0351933166666676</v>
      </c>
      <c r="J18" s="70">
        <v>35.233213143333337</v>
      </c>
    </row>
    <row r="19" spans="1:10">
      <c r="A19" s="276">
        <v>10</v>
      </c>
      <c r="B19" s="71" t="s">
        <v>395</v>
      </c>
      <c r="C19" s="70">
        <v>13148.598054</v>
      </c>
      <c r="D19" s="70">
        <v>13486.603247999999</v>
      </c>
      <c r="E19" s="70">
        <v>13764.560066666667</v>
      </c>
      <c r="F19" s="70">
        <v>12807.897388666666</v>
      </c>
      <c r="G19" s="70">
        <v>1775.6882964333333</v>
      </c>
      <c r="H19" s="70">
        <v>2109.6552075166669</v>
      </c>
      <c r="I19" s="70">
        <v>2149.1214062166669</v>
      </c>
      <c r="J19" s="70">
        <v>1493.0418370500001</v>
      </c>
    </row>
    <row r="20" spans="1:10" ht="28.8">
      <c r="A20" s="276">
        <v>11</v>
      </c>
      <c r="B20" s="72" t="s">
        <v>396</v>
      </c>
      <c r="C20" s="70">
        <v>896.28101166666659</v>
      </c>
      <c r="D20" s="70">
        <v>1050.7887470000001</v>
      </c>
      <c r="E20" s="70">
        <v>1328.9064766666668</v>
      </c>
      <c r="F20" s="70">
        <v>776.76804366666659</v>
      </c>
      <c r="G20" s="70">
        <v>896.28101166666659</v>
      </c>
      <c r="H20" s="70">
        <v>1050.7887470000001</v>
      </c>
      <c r="I20" s="70">
        <v>1328.9064766666668</v>
      </c>
      <c r="J20" s="70">
        <v>776.76804366666659</v>
      </c>
    </row>
    <row r="21" spans="1:10">
      <c r="A21" s="276">
        <v>12</v>
      </c>
      <c r="B21" s="72" t="s">
        <v>397</v>
      </c>
      <c r="C21" s="70">
        <v>37.863872666666666</v>
      </c>
      <c r="D21" s="70">
        <v>215.59309399999998</v>
      </c>
      <c r="E21" s="70">
        <v>7.2127203333333325</v>
      </c>
      <c r="F21" s="70">
        <v>5.067037</v>
      </c>
      <c r="G21" s="70">
        <v>37.863872666666666</v>
      </c>
      <c r="H21" s="70">
        <v>215.59309399999998</v>
      </c>
      <c r="I21" s="70">
        <v>7.2127203333333325</v>
      </c>
      <c r="J21" s="70">
        <v>5.067037</v>
      </c>
    </row>
    <row r="22" spans="1:10">
      <c r="A22" s="276">
        <v>13</v>
      </c>
      <c r="B22" s="72" t="s">
        <v>398</v>
      </c>
      <c r="C22" s="70">
        <v>12214.453169666667</v>
      </c>
      <c r="D22" s="70">
        <v>12220.221406999999</v>
      </c>
      <c r="E22" s="70">
        <v>12428.440869666665</v>
      </c>
      <c r="F22" s="70">
        <v>12026.062308</v>
      </c>
      <c r="G22" s="70">
        <v>841.54341210000018</v>
      </c>
      <c r="H22" s="70">
        <v>843.27336651666667</v>
      </c>
      <c r="I22" s="70">
        <v>813.00220921666676</v>
      </c>
      <c r="J22" s="70">
        <v>711.20675638333341</v>
      </c>
    </row>
    <row r="23" spans="1:10">
      <c r="A23" s="276">
        <v>14</v>
      </c>
      <c r="B23" s="71" t="s">
        <v>399</v>
      </c>
      <c r="C23" s="70">
        <v>384.88055500000002</v>
      </c>
      <c r="D23" s="70">
        <v>259.38792899999999</v>
      </c>
      <c r="E23" s="70">
        <v>122.22517633333332</v>
      </c>
      <c r="F23" s="70">
        <v>223.85160299999998</v>
      </c>
      <c r="G23" s="70">
        <v>384.88055500000002</v>
      </c>
      <c r="H23" s="70">
        <v>259.38792899999999</v>
      </c>
      <c r="I23" s="70">
        <v>122.22517633333332</v>
      </c>
      <c r="J23" s="70">
        <v>223.85160299999998</v>
      </c>
    </row>
    <row r="24" spans="1:10">
      <c r="A24" s="276">
        <v>15</v>
      </c>
      <c r="B24" s="71" t="s">
        <v>400</v>
      </c>
      <c r="C24" s="70">
        <v>11291.750457666667</v>
      </c>
      <c r="D24" s="70">
        <v>10298.751604666666</v>
      </c>
      <c r="E24" s="70">
        <v>8781.6614073333349</v>
      </c>
      <c r="F24" s="70">
        <v>9059.3297276666672</v>
      </c>
      <c r="G24" s="70">
        <v>940.56669745000011</v>
      </c>
      <c r="H24" s="70">
        <v>889.00970171000006</v>
      </c>
      <c r="I24" s="70">
        <v>753.01756404666685</v>
      </c>
      <c r="J24" s="70">
        <v>1001.7411231599999</v>
      </c>
    </row>
    <row r="25" spans="1:10">
      <c r="A25" s="73">
        <v>16</v>
      </c>
      <c r="B25" s="74" t="s">
        <v>401</v>
      </c>
      <c r="C25" s="411"/>
      <c r="D25" s="411"/>
      <c r="E25" s="411"/>
      <c r="F25" s="411"/>
      <c r="G25" s="70">
        <v>15133.408223066666</v>
      </c>
      <c r="H25" s="70">
        <v>14739.452705060001</v>
      </c>
      <c r="I25" s="70">
        <v>14630.711350396668</v>
      </c>
      <c r="J25" s="70">
        <v>14705.109207119998</v>
      </c>
    </row>
    <row r="26" spans="1:10">
      <c r="A26" s="419" t="s">
        <v>402</v>
      </c>
      <c r="B26" s="419"/>
      <c r="C26" s="419"/>
      <c r="D26" s="419"/>
      <c r="E26" s="419"/>
      <c r="F26" s="419"/>
      <c r="G26" s="419"/>
      <c r="H26" s="419"/>
      <c r="I26" s="419"/>
      <c r="J26" s="419"/>
    </row>
    <row r="27" spans="1:10">
      <c r="A27" s="276">
        <v>17</v>
      </c>
      <c r="B27" s="75" t="s">
        <v>403</v>
      </c>
      <c r="C27" s="70">
        <v>3869.9536640000006</v>
      </c>
      <c r="D27" s="70">
        <v>1713.677117</v>
      </c>
      <c r="E27" s="70">
        <v>2337.8747416666665</v>
      </c>
      <c r="F27" s="70">
        <v>1183.1568883333332</v>
      </c>
      <c r="G27" s="70">
        <v>41.659607616666669</v>
      </c>
      <c r="H27" s="70">
        <v>9.2875380966666672</v>
      </c>
      <c r="I27" s="70">
        <v>50.783507116666669</v>
      </c>
      <c r="J27" s="70">
        <v>41.21218656333334</v>
      </c>
    </row>
    <row r="28" spans="1:10">
      <c r="A28" s="276">
        <v>18</v>
      </c>
      <c r="B28" s="75" t="s">
        <v>404</v>
      </c>
      <c r="C28" s="70">
        <v>831.24049233333335</v>
      </c>
      <c r="D28" s="70">
        <v>746.73302333333322</v>
      </c>
      <c r="E28" s="70">
        <v>778.08565433333331</v>
      </c>
      <c r="F28" s="70">
        <v>858.4271613333334</v>
      </c>
      <c r="G28" s="70">
        <v>669.48871416666668</v>
      </c>
      <c r="H28" s="70">
        <v>571.80985283333337</v>
      </c>
      <c r="I28" s="70">
        <v>621.85115933333327</v>
      </c>
      <c r="J28" s="70">
        <v>701.7860046666666</v>
      </c>
    </row>
    <row r="29" spans="1:10">
      <c r="A29" s="276">
        <v>19</v>
      </c>
      <c r="B29" s="75" t="s">
        <v>405</v>
      </c>
      <c r="C29" s="70">
        <v>45.597485666666671</v>
      </c>
      <c r="D29" s="70">
        <v>116.76255466666665</v>
      </c>
      <c r="E29" s="70">
        <v>31.305193666666668</v>
      </c>
      <c r="F29" s="70">
        <v>1115.9910486321332</v>
      </c>
      <c r="G29" s="70">
        <v>45.597485666666671</v>
      </c>
      <c r="H29" s="70">
        <v>116.76255466666665</v>
      </c>
      <c r="I29" s="70">
        <v>31.305193666666668</v>
      </c>
      <c r="J29" s="70">
        <v>1115.9910486321332</v>
      </c>
    </row>
    <row r="30" spans="1:10">
      <c r="A30" s="417" t="s">
        <v>406</v>
      </c>
      <c r="B30" s="415" t="s">
        <v>407</v>
      </c>
      <c r="C30" s="411"/>
      <c r="D30" s="411"/>
      <c r="E30" s="411"/>
      <c r="F30" s="411"/>
      <c r="G30" s="413">
        <v>0</v>
      </c>
      <c r="H30" s="413">
        <v>0</v>
      </c>
      <c r="I30" s="413">
        <v>0</v>
      </c>
      <c r="J30" s="413">
        <v>0</v>
      </c>
    </row>
    <row r="31" spans="1:10" ht="40.200000000000003" customHeight="1">
      <c r="A31" s="417"/>
      <c r="B31" s="415"/>
      <c r="C31" s="411"/>
      <c r="D31" s="411"/>
      <c r="E31" s="411"/>
      <c r="F31" s="411"/>
      <c r="G31" s="413">
        <v>0</v>
      </c>
      <c r="H31" s="413">
        <v>0</v>
      </c>
      <c r="I31" s="413">
        <v>0</v>
      </c>
      <c r="J31" s="413">
        <v>0</v>
      </c>
    </row>
    <row r="32" spans="1:10" ht="7.5" customHeight="1">
      <c r="A32" s="417" t="s">
        <v>408</v>
      </c>
      <c r="B32" s="415" t="s">
        <v>409</v>
      </c>
      <c r="C32" s="411"/>
      <c r="D32" s="411"/>
      <c r="E32" s="411"/>
      <c r="F32" s="411"/>
      <c r="G32" s="413">
        <v>0</v>
      </c>
      <c r="H32" s="413">
        <v>0</v>
      </c>
      <c r="I32" s="413">
        <v>0</v>
      </c>
      <c r="J32" s="413">
        <v>0</v>
      </c>
    </row>
    <row r="33" spans="1:10" ht="7.5" customHeight="1">
      <c r="A33" s="417"/>
      <c r="B33" s="415"/>
      <c r="C33" s="411"/>
      <c r="D33" s="411"/>
      <c r="E33" s="411"/>
      <c r="F33" s="411"/>
      <c r="G33" s="413">
        <v>0</v>
      </c>
      <c r="H33" s="413">
        <v>0</v>
      </c>
      <c r="I33" s="413">
        <v>0</v>
      </c>
      <c r="J33" s="413">
        <v>0</v>
      </c>
    </row>
    <row r="34" spans="1:10">
      <c r="A34" s="76">
        <v>20</v>
      </c>
      <c r="B34" s="71" t="s">
        <v>410</v>
      </c>
      <c r="C34" s="70">
        <v>4746.7916420000001</v>
      </c>
      <c r="D34" s="70">
        <v>2577.1726949999997</v>
      </c>
      <c r="E34" s="70">
        <v>3147.265589666667</v>
      </c>
      <c r="F34" s="70">
        <v>3157.5750982988006</v>
      </c>
      <c r="G34" s="70">
        <v>756.74580745000003</v>
      </c>
      <c r="H34" s="70">
        <v>697.85994559666653</v>
      </c>
      <c r="I34" s="70">
        <v>703.93986011666675</v>
      </c>
      <c r="J34" s="70">
        <v>1858.9892398621332</v>
      </c>
    </row>
    <row r="35" spans="1:10" ht="7.5" customHeight="1">
      <c r="A35" s="417" t="s">
        <v>29</v>
      </c>
      <c r="B35" s="418" t="s">
        <v>411</v>
      </c>
      <c r="C35" s="414">
        <v>0</v>
      </c>
      <c r="D35" s="414">
        <v>0</v>
      </c>
      <c r="E35" s="414">
        <v>0</v>
      </c>
      <c r="F35" s="414">
        <v>0</v>
      </c>
      <c r="G35" s="414">
        <v>0</v>
      </c>
      <c r="H35" s="414">
        <v>0</v>
      </c>
      <c r="I35" s="414">
        <v>0</v>
      </c>
      <c r="J35" s="414">
        <v>0</v>
      </c>
    </row>
    <row r="36" spans="1:10" ht="7.5" customHeight="1">
      <c r="A36" s="417"/>
      <c r="B36" s="418"/>
      <c r="C36" s="415">
        <v>0</v>
      </c>
      <c r="D36" s="415">
        <v>0</v>
      </c>
      <c r="E36" s="415">
        <v>0</v>
      </c>
      <c r="F36" s="415">
        <v>0</v>
      </c>
      <c r="G36" s="415">
        <v>0</v>
      </c>
      <c r="H36" s="415">
        <v>0</v>
      </c>
      <c r="I36" s="415">
        <v>0</v>
      </c>
      <c r="J36" s="415">
        <v>0</v>
      </c>
    </row>
    <row r="37" spans="1:10" ht="7.5" customHeight="1">
      <c r="A37" s="417" t="s">
        <v>31</v>
      </c>
      <c r="B37" s="418" t="s">
        <v>412</v>
      </c>
      <c r="C37" s="414">
        <v>0</v>
      </c>
      <c r="D37" s="414">
        <v>0</v>
      </c>
      <c r="E37" s="414">
        <v>0</v>
      </c>
      <c r="F37" s="414">
        <v>0</v>
      </c>
      <c r="G37" s="414">
        <v>0</v>
      </c>
      <c r="H37" s="414">
        <v>0</v>
      </c>
      <c r="I37" s="414">
        <v>0</v>
      </c>
      <c r="J37" s="414">
        <v>0</v>
      </c>
    </row>
    <row r="38" spans="1:10" ht="7.5" customHeight="1">
      <c r="A38" s="417"/>
      <c r="B38" s="418"/>
      <c r="C38" s="415">
        <v>0</v>
      </c>
      <c r="D38" s="415">
        <v>0</v>
      </c>
      <c r="E38" s="415">
        <v>0</v>
      </c>
      <c r="F38" s="415">
        <v>0</v>
      </c>
      <c r="G38" s="415">
        <v>0</v>
      </c>
      <c r="H38" s="415">
        <v>0</v>
      </c>
      <c r="I38" s="415">
        <v>0</v>
      </c>
      <c r="J38" s="415">
        <v>0</v>
      </c>
    </row>
    <row r="39" spans="1:10" ht="7.5" customHeight="1">
      <c r="A39" s="417" t="s">
        <v>33</v>
      </c>
      <c r="B39" s="418" t="s">
        <v>413</v>
      </c>
      <c r="C39" s="414">
        <v>4746.7916420000001</v>
      </c>
      <c r="D39" s="414">
        <v>2577.1726949999997</v>
      </c>
      <c r="E39" s="414">
        <v>3147.265589666667</v>
      </c>
      <c r="F39" s="414">
        <v>3157.5750982988006</v>
      </c>
      <c r="G39" s="414">
        <v>756.74580745000003</v>
      </c>
      <c r="H39" s="414">
        <v>697.85994559666653</v>
      </c>
      <c r="I39" s="414">
        <v>703.93986011666675</v>
      </c>
      <c r="J39" s="414">
        <v>1858.9892398621332</v>
      </c>
    </row>
    <row r="40" spans="1:10" ht="7.5" customHeight="1">
      <c r="A40" s="417"/>
      <c r="B40" s="418"/>
      <c r="C40" s="415">
        <v>0</v>
      </c>
      <c r="D40" s="415">
        <v>0</v>
      </c>
      <c r="E40" s="415">
        <v>0</v>
      </c>
      <c r="F40" s="415">
        <v>0</v>
      </c>
      <c r="G40" s="415">
        <v>0</v>
      </c>
      <c r="H40" s="415">
        <v>0</v>
      </c>
      <c r="I40" s="415">
        <v>0</v>
      </c>
      <c r="J40" s="415">
        <v>0</v>
      </c>
    </row>
    <row r="41" spans="1:10">
      <c r="A41" s="416" t="s">
        <v>414</v>
      </c>
      <c r="B41" s="416"/>
      <c r="C41" s="416"/>
      <c r="D41" s="416"/>
      <c r="E41" s="416"/>
      <c r="F41" s="416"/>
      <c r="G41" s="416"/>
      <c r="H41" s="416"/>
      <c r="I41" s="416"/>
      <c r="J41" s="416"/>
    </row>
    <row r="42" spans="1:10">
      <c r="A42" s="68">
        <v>21</v>
      </c>
      <c r="B42" s="69" t="s">
        <v>415</v>
      </c>
      <c r="C42" s="411"/>
      <c r="D42" s="411"/>
      <c r="E42" s="411"/>
      <c r="F42" s="411"/>
      <c r="G42" s="70">
        <v>21141.161869026666</v>
      </c>
      <c r="H42" s="70">
        <v>18994.209768766665</v>
      </c>
      <c r="I42" s="70">
        <v>19346.467487182766</v>
      </c>
      <c r="J42" s="70">
        <v>19385.994295396664</v>
      </c>
    </row>
    <row r="43" spans="1:10">
      <c r="A43" s="68">
        <v>22</v>
      </c>
      <c r="B43" s="71" t="s">
        <v>416</v>
      </c>
      <c r="C43" s="411"/>
      <c r="D43" s="411"/>
      <c r="E43" s="411"/>
      <c r="F43" s="411"/>
      <c r="G43" s="70">
        <v>14376.662415616665</v>
      </c>
      <c r="H43" s="70">
        <v>14041.592759463334</v>
      </c>
      <c r="I43" s="70">
        <v>13926.77149028</v>
      </c>
      <c r="J43" s="70">
        <v>12846.119967257868</v>
      </c>
    </row>
    <row r="44" spans="1:10">
      <c r="A44" s="388">
        <v>23</v>
      </c>
      <c r="B44" s="389" t="s">
        <v>417</v>
      </c>
      <c r="C44" s="412"/>
      <c r="D44" s="412"/>
      <c r="E44" s="412"/>
      <c r="F44" s="412"/>
      <c r="G44" s="390">
        <v>1.4705194611832892</v>
      </c>
      <c r="H44" s="390">
        <v>1.3527104862064536</v>
      </c>
      <c r="I44" s="390">
        <v>1.389156668556339</v>
      </c>
      <c r="J44" s="390">
        <v>1.5090933561890749</v>
      </c>
    </row>
  </sheetData>
  <mergeCells count="60">
    <mergeCell ref="H37:H38"/>
    <mergeCell ref="A10:B10"/>
    <mergeCell ref="C10:J10"/>
    <mergeCell ref="I32:I33"/>
    <mergeCell ref="A35:A36"/>
    <mergeCell ref="B35:B36"/>
    <mergeCell ref="C35:C36"/>
    <mergeCell ref="D35:D36"/>
    <mergeCell ref="E35:E36"/>
    <mergeCell ref="F35:F36"/>
    <mergeCell ref="G35:G36"/>
    <mergeCell ref="H35:H36"/>
    <mergeCell ref="A32:A33"/>
    <mergeCell ref="C32:F32"/>
    <mergeCell ref="C33:F33"/>
    <mergeCell ref="B32:B33"/>
    <mergeCell ref="C18:F18"/>
    <mergeCell ref="G37:G38"/>
    <mergeCell ref="B37:B38"/>
    <mergeCell ref="C37:C38"/>
    <mergeCell ref="D37:D38"/>
    <mergeCell ref="E37:E38"/>
    <mergeCell ref="F37:F38"/>
    <mergeCell ref="C5:F5"/>
    <mergeCell ref="G5:J5"/>
    <mergeCell ref="A8:B8"/>
    <mergeCell ref="C8:J8"/>
    <mergeCell ref="C9:F9"/>
    <mergeCell ref="G39:G40"/>
    <mergeCell ref="C25:F25"/>
    <mergeCell ref="A26:J26"/>
    <mergeCell ref="B30:B31"/>
    <mergeCell ref="J30:J31"/>
    <mergeCell ref="A30:A31"/>
    <mergeCell ref="G30:G31"/>
    <mergeCell ref="H30:H31"/>
    <mergeCell ref="I30:I31"/>
    <mergeCell ref="C30:F30"/>
    <mergeCell ref="C31:F31"/>
    <mergeCell ref="H39:H40"/>
    <mergeCell ref="I35:I36"/>
    <mergeCell ref="A37:A38"/>
    <mergeCell ref="G32:G33"/>
    <mergeCell ref="H32:H33"/>
    <mergeCell ref="C43:F43"/>
    <mergeCell ref="C44:F44"/>
    <mergeCell ref="J32:J33"/>
    <mergeCell ref="J35:J36"/>
    <mergeCell ref="J37:J38"/>
    <mergeCell ref="J39:J40"/>
    <mergeCell ref="A41:J41"/>
    <mergeCell ref="C42:F42"/>
    <mergeCell ref="I39:I40"/>
    <mergeCell ref="I37:I38"/>
    <mergeCell ref="A39:A40"/>
    <mergeCell ref="B39:B40"/>
    <mergeCell ref="C39:C40"/>
    <mergeCell ref="D39:D40"/>
    <mergeCell ref="E39:E40"/>
    <mergeCell ref="F39:F40"/>
  </mergeCells>
  <pageMargins left="0.7" right="0.7" top="0.75" bottom="0.75" header="0.3" footer="0.3"/>
  <pageSetup paperSize="9" scale="56"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29F436-F2AC-4964-9242-C1EFB52FAB13}">
  <dimension ref="A1:C119"/>
  <sheetViews>
    <sheetView showGridLines="0" topLeftCell="A13" zoomScaleNormal="100" workbookViewId="0">
      <selection activeCell="C17" sqref="C17"/>
    </sheetView>
  </sheetViews>
  <sheetFormatPr baseColWidth="10" defaultRowHeight="14.4"/>
  <cols>
    <col min="1" max="1" width="7.6640625" customWidth="1"/>
    <col min="2" max="2" width="62.6640625" customWidth="1"/>
    <col min="3" max="3" width="31.109375" style="40" customWidth="1"/>
  </cols>
  <sheetData>
    <row r="1" spans="1:3" ht="25.8">
      <c r="A1" s="293" t="s">
        <v>615</v>
      </c>
    </row>
    <row r="2" spans="1:3">
      <c r="B2" s="1"/>
    </row>
    <row r="4" spans="1:3" ht="14.4" customHeight="1">
      <c r="A4" s="428"/>
      <c r="B4" s="428" t="s">
        <v>512</v>
      </c>
      <c r="C4" s="430" t="s">
        <v>0</v>
      </c>
    </row>
    <row r="5" spans="1:3" ht="55.2" customHeight="1">
      <c r="A5" s="429"/>
      <c r="B5" s="429"/>
      <c r="C5" s="431"/>
    </row>
    <row r="6" spans="1:3">
      <c r="A6" s="432" t="s">
        <v>1</v>
      </c>
      <c r="B6" s="433"/>
      <c r="C6" s="433"/>
    </row>
    <row r="7" spans="1:3">
      <c r="A7" s="12">
        <v>1</v>
      </c>
      <c r="B7" s="7" t="s">
        <v>2</v>
      </c>
      <c r="C7" s="208">
        <v>1546.0733714155999</v>
      </c>
    </row>
    <row r="8" spans="1:3">
      <c r="A8" s="10"/>
      <c r="B8" s="2" t="s">
        <v>3</v>
      </c>
      <c r="C8" s="217">
        <v>0</v>
      </c>
    </row>
    <row r="9" spans="1:3">
      <c r="A9" s="10"/>
      <c r="B9" s="2" t="s">
        <v>4</v>
      </c>
      <c r="C9" s="217">
        <v>0</v>
      </c>
    </row>
    <row r="10" spans="1:3">
      <c r="A10" s="10"/>
      <c r="B10" s="2" t="s">
        <v>5</v>
      </c>
      <c r="C10" s="217">
        <v>0</v>
      </c>
    </row>
    <row r="11" spans="1:3">
      <c r="A11" s="10">
        <v>2</v>
      </c>
      <c r="B11" s="2" t="s">
        <v>6</v>
      </c>
      <c r="C11" s="209">
        <v>12346.785194</v>
      </c>
    </row>
    <row r="12" spans="1:3">
      <c r="A12" s="10">
        <v>3</v>
      </c>
      <c r="B12" s="2" t="s">
        <v>7</v>
      </c>
      <c r="C12" s="100">
        <v>0</v>
      </c>
    </row>
    <row r="13" spans="1:3">
      <c r="A13" s="10" t="s">
        <v>8</v>
      </c>
      <c r="B13" s="2" t="s">
        <v>9</v>
      </c>
      <c r="C13" s="100">
        <v>0</v>
      </c>
    </row>
    <row r="14" spans="1:3" ht="28.8">
      <c r="A14" s="10">
        <v>4</v>
      </c>
      <c r="B14" s="2" t="s">
        <v>10</v>
      </c>
      <c r="C14" s="100">
        <v>0</v>
      </c>
    </row>
    <row r="15" spans="1:3">
      <c r="A15" s="10">
        <v>5</v>
      </c>
      <c r="B15" s="2" t="s">
        <v>11</v>
      </c>
      <c r="C15" s="101">
        <v>0</v>
      </c>
    </row>
    <row r="16" spans="1:3" ht="28.8">
      <c r="A16" s="10" t="s">
        <v>12</v>
      </c>
      <c r="B16" s="2" t="s">
        <v>13</v>
      </c>
      <c r="C16" s="210">
        <v>75.333399999999997</v>
      </c>
    </row>
    <row r="17" spans="1:3">
      <c r="A17" s="6">
        <v>6</v>
      </c>
      <c r="B17" s="3" t="s">
        <v>14</v>
      </c>
      <c r="C17" s="280">
        <v>13968.191965415599</v>
      </c>
    </row>
    <row r="18" spans="1:3">
      <c r="A18" s="432" t="s">
        <v>15</v>
      </c>
      <c r="B18" s="433"/>
      <c r="C18" s="433"/>
    </row>
    <row r="19" spans="1:3">
      <c r="A19" s="10">
        <v>7</v>
      </c>
      <c r="B19" s="2" t="s">
        <v>16</v>
      </c>
      <c r="C19" s="209">
        <v>-29.660981245599999</v>
      </c>
    </row>
    <row r="20" spans="1:3">
      <c r="A20" s="10">
        <v>8</v>
      </c>
      <c r="B20" s="2" t="s">
        <v>17</v>
      </c>
      <c r="C20" s="281">
        <v>-64.4944287406</v>
      </c>
    </row>
    <row r="21" spans="1:3">
      <c r="A21" s="10">
        <v>9</v>
      </c>
      <c r="B21" s="2" t="s">
        <v>18</v>
      </c>
      <c r="C21" s="47"/>
    </row>
    <row r="22" spans="1:3" ht="56.4" customHeight="1">
      <c r="A22" s="10">
        <v>10</v>
      </c>
      <c r="B22" s="2" t="s">
        <v>19</v>
      </c>
      <c r="C22" s="100">
        <v>0</v>
      </c>
    </row>
    <row r="23" spans="1:3" ht="28.8">
      <c r="A23" s="10">
        <v>11</v>
      </c>
      <c r="B23" s="2" t="s">
        <v>20</v>
      </c>
      <c r="C23" s="100">
        <v>0</v>
      </c>
    </row>
    <row r="24" spans="1:3" ht="26.4" customHeight="1">
      <c r="A24" s="10">
        <v>12</v>
      </c>
      <c r="B24" s="2" t="s">
        <v>21</v>
      </c>
      <c r="C24" s="100">
        <v>0</v>
      </c>
    </row>
    <row r="25" spans="1:3" ht="28.8">
      <c r="A25" s="10">
        <v>13</v>
      </c>
      <c r="B25" s="2" t="s">
        <v>22</v>
      </c>
      <c r="C25" s="100">
        <v>0</v>
      </c>
    </row>
    <row r="26" spans="1:3" ht="28.8">
      <c r="A26" s="10">
        <v>14</v>
      </c>
      <c r="B26" s="2" t="s">
        <v>23</v>
      </c>
      <c r="C26" s="100">
        <v>0</v>
      </c>
    </row>
    <row r="27" spans="1:3">
      <c r="A27" s="10">
        <v>15</v>
      </c>
      <c r="B27" s="2" t="s">
        <v>24</v>
      </c>
      <c r="C27" s="100">
        <v>0</v>
      </c>
    </row>
    <row r="28" spans="1:3" ht="28.8">
      <c r="A28" s="10">
        <v>16</v>
      </c>
      <c r="B28" s="2" t="s">
        <v>25</v>
      </c>
      <c r="C28" s="209">
        <v>-1.6135999999999999</v>
      </c>
    </row>
    <row r="29" spans="1:3" ht="57.6">
      <c r="A29" s="10">
        <v>17</v>
      </c>
      <c r="B29" s="2" t="s">
        <v>26</v>
      </c>
      <c r="C29" s="100">
        <v>0</v>
      </c>
    </row>
    <row r="30" spans="1:3" ht="72" customHeight="1">
      <c r="A30" s="10">
        <v>18</v>
      </c>
      <c r="B30" s="2" t="s">
        <v>27</v>
      </c>
      <c r="C30" s="100">
        <v>0</v>
      </c>
    </row>
    <row r="31" spans="1:3" ht="67.95" customHeight="1">
      <c r="A31" s="10">
        <v>19</v>
      </c>
      <c r="B31" s="2" t="s">
        <v>28</v>
      </c>
      <c r="C31" s="209">
        <v>-159.41625199999999</v>
      </c>
    </row>
    <row r="32" spans="1:3">
      <c r="A32" s="10">
        <v>20</v>
      </c>
      <c r="B32" s="2" t="s">
        <v>18</v>
      </c>
      <c r="C32" s="48"/>
    </row>
    <row r="33" spans="1:3" ht="28.8">
      <c r="A33" s="10" t="s">
        <v>29</v>
      </c>
      <c r="B33" s="2" t="s">
        <v>30</v>
      </c>
      <c r="C33" s="101">
        <v>0</v>
      </c>
    </row>
    <row r="34" spans="1:3" ht="28.8">
      <c r="A34" s="10" t="s">
        <v>31</v>
      </c>
      <c r="B34" s="2" t="s">
        <v>32</v>
      </c>
      <c r="C34" s="100">
        <v>0</v>
      </c>
    </row>
    <row r="35" spans="1:3">
      <c r="A35" s="10" t="s">
        <v>33</v>
      </c>
      <c r="B35" s="2" t="s">
        <v>34</v>
      </c>
      <c r="C35" s="100">
        <v>0</v>
      </c>
    </row>
    <row r="36" spans="1:3">
      <c r="A36" s="10" t="s">
        <v>35</v>
      </c>
      <c r="B36" s="2" t="s">
        <v>36</v>
      </c>
      <c r="C36" s="100">
        <v>0</v>
      </c>
    </row>
    <row r="37" spans="1:3" ht="43.2">
      <c r="A37" s="10">
        <v>21</v>
      </c>
      <c r="B37" s="2" t="s">
        <v>37</v>
      </c>
      <c r="C37" s="100">
        <v>0</v>
      </c>
    </row>
    <row r="38" spans="1:3">
      <c r="A38" s="10">
        <v>22</v>
      </c>
      <c r="B38" s="2" t="s">
        <v>38</v>
      </c>
      <c r="C38" s="100">
        <v>0</v>
      </c>
    </row>
    <row r="39" spans="1:3" ht="55.95" customHeight="1">
      <c r="A39" s="10">
        <v>23</v>
      </c>
      <c r="B39" s="2" t="s">
        <v>39</v>
      </c>
      <c r="C39" s="211">
        <f>0</f>
        <v>0</v>
      </c>
    </row>
    <row r="40" spans="1:3">
      <c r="A40" s="10">
        <v>24</v>
      </c>
      <c r="B40" s="2" t="s">
        <v>18</v>
      </c>
      <c r="C40" s="212"/>
    </row>
    <row r="41" spans="1:3" ht="29.4" customHeight="1">
      <c r="A41" s="10">
        <v>25</v>
      </c>
      <c r="B41" s="2" t="s">
        <v>40</v>
      </c>
      <c r="C41" s="211">
        <f>0</f>
        <v>0</v>
      </c>
    </row>
    <row r="42" spans="1:3">
      <c r="A42" s="10" t="s">
        <v>41</v>
      </c>
      <c r="B42" s="2" t="s">
        <v>42</v>
      </c>
      <c r="C42" s="100">
        <v>0</v>
      </c>
    </row>
    <row r="43" spans="1:3" ht="57.6">
      <c r="A43" s="10" t="s">
        <v>43</v>
      </c>
      <c r="B43" s="2" t="s">
        <v>44</v>
      </c>
      <c r="C43" s="211">
        <f>0</f>
        <v>0</v>
      </c>
    </row>
    <row r="44" spans="1:3">
      <c r="A44" s="10">
        <v>26</v>
      </c>
      <c r="B44" s="2" t="s">
        <v>18</v>
      </c>
      <c r="C44" s="46"/>
    </row>
    <row r="45" spans="1:3" ht="28.8">
      <c r="A45" s="10">
        <v>27</v>
      </c>
      <c r="B45" s="2" t="s">
        <v>45</v>
      </c>
      <c r="C45" s="100">
        <v>0</v>
      </c>
    </row>
    <row r="46" spans="1:3">
      <c r="A46" s="10" t="s">
        <v>46</v>
      </c>
      <c r="B46" s="2" t="s">
        <v>418</v>
      </c>
      <c r="C46" s="213">
        <v>-461.45124399999997</v>
      </c>
    </row>
    <row r="47" spans="1:3">
      <c r="A47" s="10">
        <v>28</v>
      </c>
      <c r="B47" s="3" t="s">
        <v>47</v>
      </c>
      <c r="C47" s="281">
        <f>(C19+C20+C22+C23+C24+C25+C26+C27+C28+C29+C30+C31+C33+C37+C38+C42+C46)</f>
        <v>-716.63650598619995</v>
      </c>
    </row>
    <row r="48" spans="1:3">
      <c r="A48" s="10">
        <v>29</v>
      </c>
      <c r="B48" s="3" t="s">
        <v>48</v>
      </c>
      <c r="C48" s="281">
        <v>13251.555459429399</v>
      </c>
    </row>
    <row r="49" spans="1:3">
      <c r="A49" s="432" t="s">
        <v>49</v>
      </c>
      <c r="B49" s="433"/>
      <c r="C49" s="433"/>
    </row>
    <row r="50" spans="1:3">
      <c r="A50" s="10">
        <v>30</v>
      </c>
      <c r="B50" s="2" t="s">
        <v>2</v>
      </c>
      <c r="C50" s="213">
        <f>C55</f>
        <v>1381.796472</v>
      </c>
    </row>
    <row r="51" spans="1:3">
      <c r="A51" s="10">
        <v>31</v>
      </c>
      <c r="B51" s="2" t="s">
        <v>50</v>
      </c>
      <c r="C51" s="218">
        <f>C50</f>
        <v>1381.796472</v>
      </c>
    </row>
    <row r="52" spans="1:3">
      <c r="A52" s="10">
        <v>32</v>
      </c>
      <c r="B52" s="2" t="s">
        <v>51</v>
      </c>
      <c r="C52" s="101">
        <v>0</v>
      </c>
    </row>
    <row r="53" spans="1:3" ht="43.2">
      <c r="A53" s="10">
        <v>34</v>
      </c>
      <c r="B53" s="2" t="s">
        <v>52</v>
      </c>
      <c r="C53" s="101">
        <v>0</v>
      </c>
    </row>
    <row r="54" spans="1:3">
      <c r="A54" s="10">
        <v>35</v>
      </c>
      <c r="B54" s="2" t="s">
        <v>53</v>
      </c>
      <c r="C54" s="101">
        <v>0</v>
      </c>
    </row>
    <row r="55" spans="1:3">
      <c r="A55" s="6">
        <v>36</v>
      </c>
      <c r="B55" s="3" t="s">
        <v>54</v>
      </c>
      <c r="C55" s="282">
        <f>C65</f>
        <v>1381.796472</v>
      </c>
    </row>
    <row r="56" spans="1:3">
      <c r="A56" s="432" t="s">
        <v>55</v>
      </c>
      <c r="B56" s="433"/>
      <c r="C56" s="433"/>
    </row>
    <row r="57" spans="1:3" ht="28.8">
      <c r="A57" s="10">
        <v>37</v>
      </c>
      <c r="B57" s="2" t="s">
        <v>56</v>
      </c>
      <c r="C57" s="100">
        <v>0</v>
      </c>
    </row>
    <row r="58" spans="1:3" ht="57.6">
      <c r="A58" s="10">
        <v>38</v>
      </c>
      <c r="B58" s="2" t="s">
        <v>57</v>
      </c>
      <c r="C58" s="100">
        <v>0</v>
      </c>
    </row>
    <row r="59" spans="1:3" ht="57.6">
      <c r="A59" s="10">
        <v>39</v>
      </c>
      <c r="B59" s="2" t="s">
        <v>58</v>
      </c>
      <c r="C59" s="100">
        <v>0</v>
      </c>
    </row>
    <row r="60" spans="1:3" ht="57.6">
      <c r="A60" s="10">
        <v>40</v>
      </c>
      <c r="B60" s="2" t="s">
        <v>59</v>
      </c>
      <c r="C60" s="100">
        <v>0</v>
      </c>
    </row>
    <row r="61" spans="1:3">
      <c r="A61" s="10">
        <v>41</v>
      </c>
      <c r="B61" s="2" t="s">
        <v>18</v>
      </c>
      <c r="C61" s="214"/>
    </row>
    <row r="62" spans="1:3" ht="28.8">
      <c r="A62" s="10">
        <v>42</v>
      </c>
      <c r="B62" s="2" t="s">
        <v>60</v>
      </c>
      <c r="C62" s="100">
        <v>0</v>
      </c>
    </row>
    <row r="63" spans="1:3">
      <c r="A63" s="10" t="s">
        <v>61</v>
      </c>
      <c r="B63" s="2" t="s">
        <v>62</v>
      </c>
      <c r="C63" s="101">
        <v>0</v>
      </c>
    </row>
    <row r="64" spans="1:3">
      <c r="A64" s="6">
        <v>43</v>
      </c>
      <c r="B64" s="3" t="s">
        <v>63</v>
      </c>
      <c r="C64" s="100">
        <f>C57+C58+C59+C60+C62+C63</f>
        <v>0</v>
      </c>
    </row>
    <row r="65" spans="1:3">
      <c r="A65" s="6">
        <v>44</v>
      </c>
      <c r="B65" s="3" t="s">
        <v>64</v>
      </c>
      <c r="C65" s="281">
        <v>1381.796472</v>
      </c>
    </row>
    <row r="66" spans="1:3">
      <c r="A66" s="6">
        <v>45</v>
      </c>
      <c r="B66" s="3" t="s">
        <v>65</v>
      </c>
      <c r="C66" s="281">
        <v>14633.351931429399</v>
      </c>
    </row>
    <row r="67" spans="1:3">
      <c r="A67" s="432" t="s">
        <v>66</v>
      </c>
      <c r="B67" s="433"/>
      <c r="C67" s="433"/>
    </row>
    <row r="68" spans="1:3">
      <c r="A68" s="10">
        <v>46</v>
      </c>
      <c r="B68" s="2" t="s">
        <v>67</v>
      </c>
      <c r="C68" s="263">
        <f>C83</f>
        <v>1712.3951569999999</v>
      </c>
    </row>
    <row r="69" spans="1:3" ht="43.2">
      <c r="A69" s="10">
        <v>48</v>
      </c>
      <c r="B69" s="2" t="s">
        <v>68</v>
      </c>
      <c r="C69" s="101">
        <v>0</v>
      </c>
    </row>
    <row r="70" spans="1:3">
      <c r="A70" s="10">
        <v>49</v>
      </c>
      <c r="B70" s="2" t="s">
        <v>69</v>
      </c>
      <c r="C70" s="101">
        <v>0</v>
      </c>
    </row>
    <row r="71" spans="1:3">
      <c r="A71" s="10">
        <v>50</v>
      </c>
      <c r="B71" s="2" t="s">
        <v>70</v>
      </c>
      <c r="C71" s="101">
        <v>0</v>
      </c>
    </row>
    <row r="72" spans="1:3">
      <c r="A72" s="6">
        <v>51</v>
      </c>
      <c r="B72" s="3" t="s">
        <v>71</v>
      </c>
      <c r="C72" s="283">
        <f>C83</f>
        <v>1712.3951569999999</v>
      </c>
    </row>
    <row r="73" spans="1:3">
      <c r="A73" s="432" t="s">
        <v>72</v>
      </c>
      <c r="B73" s="433"/>
      <c r="C73" s="433"/>
    </row>
    <row r="74" spans="1:3" ht="28.8">
      <c r="A74" s="10">
        <v>52</v>
      </c>
      <c r="B74" s="2" t="s">
        <v>73</v>
      </c>
      <c r="C74" s="100">
        <v>0</v>
      </c>
    </row>
    <row r="75" spans="1:3" ht="75" customHeight="1">
      <c r="A75" s="10">
        <v>53</v>
      </c>
      <c r="B75" s="2" t="s">
        <v>74</v>
      </c>
      <c r="C75" s="100">
        <v>0</v>
      </c>
    </row>
    <row r="76" spans="1:3" ht="73.2" customHeight="1">
      <c r="A76" s="10">
        <v>54</v>
      </c>
      <c r="B76" s="2" t="s">
        <v>75</v>
      </c>
      <c r="C76" s="100">
        <v>0</v>
      </c>
    </row>
    <row r="77" spans="1:3">
      <c r="A77" s="10" t="s">
        <v>76</v>
      </c>
      <c r="B77" s="2" t="s">
        <v>18</v>
      </c>
      <c r="C77" s="48"/>
    </row>
    <row r="78" spans="1:3" ht="57.6">
      <c r="A78" s="10">
        <v>55</v>
      </c>
      <c r="B78" s="2" t="s">
        <v>77</v>
      </c>
      <c r="C78" s="100">
        <v>0</v>
      </c>
    </row>
    <row r="79" spans="1:3">
      <c r="A79" s="10">
        <v>56</v>
      </c>
      <c r="B79" s="2" t="s">
        <v>18</v>
      </c>
      <c r="C79" s="100"/>
    </row>
    <row r="80" spans="1:3" ht="28.8">
      <c r="A80" s="10" t="s">
        <v>78</v>
      </c>
      <c r="B80" s="4" t="s">
        <v>79</v>
      </c>
      <c r="C80" s="211">
        <f>0</f>
        <v>0</v>
      </c>
    </row>
    <row r="81" spans="1:3">
      <c r="A81" s="10" t="s">
        <v>80</v>
      </c>
      <c r="B81" s="4" t="s">
        <v>81</v>
      </c>
      <c r="C81" s="101">
        <v>0</v>
      </c>
    </row>
    <row r="82" spans="1:3">
      <c r="A82" s="6">
        <v>57</v>
      </c>
      <c r="B82" s="5" t="s">
        <v>82</v>
      </c>
      <c r="C82" s="211">
        <f>C74+C75+C76+C78+C80</f>
        <v>0</v>
      </c>
    </row>
    <row r="83" spans="1:3">
      <c r="A83" s="6">
        <v>58</v>
      </c>
      <c r="B83" s="5" t="s">
        <v>83</v>
      </c>
      <c r="C83" s="281">
        <v>1712.3951569999999</v>
      </c>
    </row>
    <row r="84" spans="1:3">
      <c r="A84" s="6">
        <v>59</v>
      </c>
      <c r="B84" s="5" t="s">
        <v>84</v>
      </c>
      <c r="C84" s="281">
        <v>16345.7470884294</v>
      </c>
    </row>
    <row r="85" spans="1:3">
      <c r="A85" s="6">
        <v>60</v>
      </c>
      <c r="B85" s="5" t="s">
        <v>85</v>
      </c>
      <c r="C85" s="281">
        <v>79587.848455816042</v>
      </c>
    </row>
    <row r="86" spans="1:3">
      <c r="A86" s="432" t="s">
        <v>86</v>
      </c>
      <c r="B86" s="433"/>
      <c r="C86" s="433"/>
    </row>
    <row r="87" spans="1:3">
      <c r="A87" s="10">
        <v>61</v>
      </c>
      <c r="B87" s="11" t="s">
        <v>87</v>
      </c>
      <c r="C87" s="215">
        <v>0.16650224521129162</v>
      </c>
    </row>
    <row r="88" spans="1:3">
      <c r="A88" s="10">
        <v>62</v>
      </c>
      <c r="B88" s="11" t="s">
        <v>88</v>
      </c>
      <c r="C88" s="215">
        <v>0.18386414779830673</v>
      </c>
    </row>
    <row r="89" spans="1:3">
      <c r="A89" s="10">
        <v>63</v>
      </c>
      <c r="B89" s="11" t="s">
        <v>89</v>
      </c>
      <c r="C89" s="215">
        <v>0.20537993431879112</v>
      </c>
    </row>
    <row r="90" spans="1:3">
      <c r="A90" s="10">
        <v>64</v>
      </c>
      <c r="B90" s="11" t="s">
        <v>90</v>
      </c>
      <c r="C90" s="216">
        <v>0.13</v>
      </c>
    </row>
    <row r="91" spans="1:3">
      <c r="A91" s="10">
        <v>65</v>
      </c>
      <c r="B91" s="11" t="s">
        <v>91</v>
      </c>
      <c r="C91" s="216">
        <v>2.5000000000000001E-2</v>
      </c>
    </row>
    <row r="92" spans="1:3">
      <c r="A92" s="10">
        <v>66</v>
      </c>
      <c r="B92" s="11" t="s">
        <v>92</v>
      </c>
      <c r="C92" s="216">
        <v>0.01</v>
      </c>
    </row>
    <row r="93" spans="1:3">
      <c r="A93" s="10">
        <v>67</v>
      </c>
      <c r="B93" s="11" t="s">
        <v>93</v>
      </c>
      <c r="C93" s="216">
        <v>2.9999999999999995E-2</v>
      </c>
    </row>
    <row r="94" spans="1:3" ht="43.95" customHeight="1">
      <c r="A94" s="10" t="s">
        <v>94</v>
      </c>
      <c r="B94" s="8" t="s">
        <v>95</v>
      </c>
      <c r="C94" s="211">
        <v>0</v>
      </c>
    </row>
    <row r="95" spans="1:3" ht="28.8">
      <c r="A95" s="264" t="s">
        <v>96</v>
      </c>
      <c r="B95" s="265" t="s">
        <v>97</v>
      </c>
      <c r="C95" s="225">
        <v>2.0000000000000004E-2</v>
      </c>
    </row>
    <row r="96" spans="1:3" ht="28.8">
      <c r="A96" s="10">
        <v>68</v>
      </c>
      <c r="B96" s="9" t="s">
        <v>98</v>
      </c>
      <c r="C96" s="284">
        <f>C87-C90</f>
        <v>3.6502245211291612E-2</v>
      </c>
    </row>
    <row r="97" spans="1:3">
      <c r="A97" s="10">
        <v>69</v>
      </c>
      <c r="B97" s="4" t="s">
        <v>18</v>
      </c>
      <c r="C97" s="48"/>
    </row>
    <row r="98" spans="1:3">
      <c r="A98" s="10">
        <v>70</v>
      </c>
      <c r="B98" s="4" t="s">
        <v>18</v>
      </c>
      <c r="C98" s="48"/>
    </row>
    <row r="99" spans="1:3">
      <c r="A99" s="10">
        <v>71</v>
      </c>
      <c r="B99" s="4" t="s">
        <v>18</v>
      </c>
      <c r="C99" s="48"/>
    </row>
    <row r="100" spans="1:3">
      <c r="A100" s="432" t="s">
        <v>99</v>
      </c>
      <c r="B100" s="433"/>
      <c r="C100" s="433"/>
    </row>
    <row r="101" spans="1:3" ht="57.6">
      <c r="A101" s="10">
        <v>72</v>
      </c>
      <c r="B101" s="2" t="s">
        <v>100</v>
      </c>
      <c r="C101" s="213">
        <v>97.456900000000005</v>
      </c>
    </row>
    <row r="102" spans="1:3" ht="57.6">
      <c r="A102" s="10">
        <v>73</v>
      </c>
      <c r="B102" s="2" t="s">
        <v>101</v>
      </c>
      <c r="C102" s="213">
        <v>1179.987206</v>
      </c>
    </row>
    <row r="103" spans="1:3">
      <c r="A103" s="10">
        <v>74</v>
      </c>
      <c r="B103" s="2" t="s">
        <v>18</v>
      </c>
      <c r="C103" s="49"/>
    </row>
    <row r="104" spans="1:3" ht="43.2">
      <c r="A104" s="10">
        <v>75</v>
      </c>
      <c r="B104" s="2" t="s">
        <v>102</v>
      </c>
      <c r="C104" s="100">
        <v>0</v>
      </c>
    </row>
    <row r="105" spans="1:3">
      <c r="A105" s="432" t="s">
        <v>103</v>
      </c>
      <c r="B105" s="433"/>
      <c r="C105" s="433"/>
    </row>
    <row r="106" spans="1:3" ht="43.95" customHeight="1">
      <c r="A106" s="10">
        <v>76</v>
      </c>
      <c r="B106" s="2" t="s">
        <v>104</v>
      </c>
      <c r="C106" s="100">
        <v>0</v>
      </c>
    </row>
    <row r="107" spans="1:3" ht="28.8">
      <c r="A107" s="10">
        <v>77</v>
      </c>
      <c r="B107" s="2" t="s">
        <v>105</v>
      </c>
      <c r="C107" s="100">
        <v>0</v>
      </c>
    </row>
    <row r="108" spans="1:3">
      <c r="A108" s="436">
        <v>78</v>
      </c>
      <c r="B108" s="437" t="s">
        <v>106</v>
      </c>
      <c r="C108" s="226">
        <v>0</v>
      </c>
    </row>
    <row r="109" spans="1:3">
      <c r="A109" s="436"/>
      <c r="B109" s="437"/>
      <c r="C109" s="226">
        <v>0</v>
      </c>
    </row>
    <row r="110" spans="1:3">
      <c r="A110" s="436"/>
      <c r="B110" s="437"/>
      <c r="C110" s="226">
        <v>0</v>
      </c>
    </row>
    <row r="111" spans="1:3">
      <c r="A111" s="436"/>
      <c r="B111" s="437"/>
      <c r="C111" s="226">
        <v>0</v>
      </c>
    </row>
    <row r="112" spans="1:3" ht="28.8">
      <c r="A112" s="10">
        <v>79</v>
      </c>
      <c r="B112" s="2" t="s">
        <v>107</v>
      </c>
      <c r="C112" s="100">
        <v>0</v>
      </c>
    </row>
    <row r="113" spans="1:3">
      <c r="A113" s="434" t="s">
        <v>108</v>
      </c>
      <c r="B113" s="435"/>
      <c r="C113" s="435"/>
    </row>
    <row r="114" spans="1:3">
      <c r="A114" s="10">
        <v>80</v>
      </c>
      <c r="B114" s="2" t="s">
        <v>109</v>
      </c>
      <c r="C114" s="211">
        <v>0</v>
      </c>
    </row>
    <row r="115" spans="1:3" ht="28.8">
      <c r="A115" s="10">
        <v>81</v>
      </c>
      <c r="B115" s="2" t="s">
        <v>110</v>
      </c>
      <c r="C115" s="211">
        <v>0</v>
      </c>
    </row>
    <row r="116" spans="1:3" ht="31.2" customHeight="1">
      <c r="A116" s="10">
        <v>82</v>
      </c>
      <c r="B116" s="2" t="s">
        <v>112</v>
      </c>
      <c r="C116" s="211">
        <v>0</v>
      </c>
    </row>
    <row r="117" spans="1:3" ht="28.8">
      <c r="A117" s="10">
        <v>83</v>
      </c>
      <c r="B117" s="2" t="s">
        <v>113</v>
      </c>
      <c r="C117" s="211">
        <v>0</v>
      </c>
    </row>
    <row r="118" spans="1:3">
      <c r="A118" s="10">
        <v>84</v>
      </c>
      <c r="B118" s="2" t="s">
        <v>114</v>
      </c>
      <c r="C118" s="211">
        <v>0</v>
      </c>
    </row>
    <row r="119" spans="1:3" ht="28.8">
      <c r="A119" s="10">
        <v>85</v>
      </c>
      <c r="B119" s="2" t="s">
        <v>115</v>
      </c>
      <c r="C119" s="211">
        <v>0</v>
      </c>
    </row>
  </sheetData>
  <mergeCells count="15">
    <mergeCell ref="A113:C113"/>
    <mergeCell ref="A73:C73"/>
    <mergeCell ref="A86:C86"/>
    <mergeCell ref="A100:C100"/>
    <mergeCell ref="A105:C105"/>
    <mergeCell ref="A108:A111"/>
    <mergeCell ref="B108:B111"/>
    <mergeCell ref="A4:A5"/>
    <mergeCell ref="B4:B5"/>
    <mergeCell ref="C4:C5"/>
    <mergeCell ref="A67:C67"/>
    <mergeCell ref="A6:C6"/>
    <mergeCell ref="A18:C18"/>
    <mergeCell ref="A49:C49"/>
    <mergeCell ref="A56:C56"/>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01A5D2-23DB-4977-B655-54DAF9044FD9}">
  <dimension ref="A1:F45"/>
  <sheetViews>
    <sheetView showGridLines="0" topLeftCell="A22" zoomScaleNormal="100" workbookViewId="0">
      <selection activeCell="G45" sqref="G45"/>
    </sheetView>
  </sheetViews>
  <sheetFormatPr baseColWidth="10" defaultRowHeight="14.4"/>
  <cols>
    <col min="1" max="1" width="7.6640625" customWidth="1"/>
    <col min="2" max="2" width="59.6640625" customWidth="1"/>
    <col min="3" max="5" width="17.109375" customWidth="1"/>
    <col min="6" max="6" width="15" bestFit="1" customWidth="1"/>
  </cols>
  <sheetData>
    <row r="1" spans="1:5" ht="25.8">
      <c r="A1" s="293" t="s">
        <v>616</v>
      </c>
      <c r="B1" s="89"/>
      <c r="C1" s="89"/>
      <c r="D1" s="89"/>
      <c r="E1" s="89"/>
    </row>
    <row r="2" spans="1:5">
      <c r="A2" s="89"/>
      <c r="B2" s="89"/>
      <c r="C2" s="89"/>
      <c r="D2" s="89"/>
      <c r="E2" s="89"/>
    </row>
    <row r="3" spans="1:5">
      <c r="A3" s="89"/>
      <c r="B3" s="89"/>
      <c r="C3" s="89"/>
      <c r="D3" s="89"/>
      <c r="E3" s="89"/>
    </row>
    <row r="4" spans="1:5" ht="57.6" customHeight="1">
      <c r="A4" s="438" t="s">
        <v>512</v>
      </c>
      <c r="B4" s="439"/>
      <c r="C4" s="444" t="s">
        <v>421</v>
      </c>
      <c r="D4" s="444"/>
      <c r="E4" s="279" t="s">
        <v>422</v>
      </c>
    </row>
    <row r="5" spans="1:5">
      <c r="A5" s="440"/>
      <c r="B5" s="441"/>
      <c r="C5" s="97" t="s">
        <v>116</v>
      </c>
      <c r="D5" s="97" t="s">
        <v>117</v>
      </c>
      <c r="E5" s="97" t="s">
        <v>118</v>
      </c>
    </row>
    <row r="6" spans="1:5">
      <c r="A6" s="442"/>
      <c r="B6" s="443"/>
      <c r="C6" s="98">
        <v>44561</v>
      </c>
      <c r="D6" s="98">
        <v>44196</v>
      </c>
      <c r="E6" s="98">
        <v>44561</v>
      </c>
    </row>
    <row r="7" spans="1:5">
      <c r="A7" s="97">
        <v>1</v>
      </c>
      <c r="B7" s="90" t="s">
        <v>423</v>
      </c>
      <c r="C7" s="218">
        <v>74750.798021203533</v>
      </c>
      <c r="D7" s="218">
        <v>73909.014232826565</v>
      </c>
      <c r="E7" s="218">
        <f t="shared" ref="E7:E13" si="0">C7*0.08</f>
        <v>5980.0638416962829</v>
      </c>
    </row>
    <row r="8" spans="1:5">
      <c r="A8" s="97">
        <v>2</v>
      </c>
      <c r="B8" s="91" t="s">
        <v>424</v>
      </c>
      <c r="C8" s="218">
        <v>74750.798021203533</v>
      </c>
      <c r="D8" s="218">
        <v>73909.014232826565</v>
      </c>
      <c r="E8" s="218">
        <f t="shared" si="0"/>
        <v>5980.0638416962829</v>
      </c>
    </row>
    <row r="9" spans="1:5">
      <c r="A9" s="97">
        <v>3</v>
      </c>
      <c r="B9" s="95" t="s">
        <v>425</v>
      </c>
      <c r="C9" s="101">
        <v>0</v>
      </c>
      <c r="D9" s="101">
        <v>0</v>
      </c>
      <c r="E9" s="101">
        <f t="shared" si="0"/>
        <v>0</v>
      </c>
    </row>
    <row r="10" spans="1:5">
      <c r="A10" s="97">
        <v>4</v>
      </c>
      <c r="B10" s="91" t="s">
        <v>426</v>
      </c>
      <c r="C10" s="101">
        <f>0</f>
        <v>0</v>
      </c>
      <c r="D10" s="101">
        <f>0</f>
        <v>0</v>
      </c>
      <c r="E10" s="101">
        <f t="shared" si="0"/>
        <v>0</v>
      </c>
    </row>
    <row r="11" spans="1:5">
      <c r="A11" s="97" t="s">
        <v>427</v>
      </c>
      <c r="B11" s="91" t="s">
        <v>428</v>
      </c>
      <c r="C11" s="101">
        <f>0</f>
        <v>0</v>
      </c>
      <c r="D11" s="101">
        <f>0</f>
        <v>0</v>
      </c>
      <c r="E11" s="101">
        <f t="shared" si="0"/>
        <v>0</v>
      </c>
    </row>
    <row r="12" spans="1:5">
      <c r="A12" s="97">
        <v>5</v>
      </c>
      <c r="B12" s="95" t="s">
        <v>429</v>
      </c>
      <c r="C12" s="101">
        <v>0</v>
      </c>
      <c r="D12" s="101">
        <v>0</v>
      </c>
      <c r="E12" s="101">
        <f t="shared" si="0"/>
        <v>0</v>
      </c>
    </row>
    <row r="13" spans="1:5">
      <c r="A13" s="97">
        <v>6</v>
      </c>
      <c r="B13" s="90" t="s">
        <v>430</v>
      </c>
      <c r="C13" s="218">
        <v>198.8716048</v>
      </c>
      <c r="D13" s="220">
        <v>542.11527410000008</v>
      </c>
      <c r="E13" s="220">
        <f t="shared" si="0"/>
        <v>15.909728384000001</v>
      </c>
    </row>
    <row r="14" spans="1:5">
      <c r="A14" s="97">
        <v>7</v>
      </c>
      <c r="B14" s="91" t="s">
        <v>424</v>
      </c>
      <c r="C14" s="218">
        <f>C13-C17</f>
        <v>192.1825298</v>
      </c>
      <c r="D14" s="220">
        <f>D13-D17</f>
        <v>528.38116160000004</v>
      </c>
      <c r="E14" s="220">
        <f>C14*0.08</f>
        <v>15.374602383999999</v>
      </c>
    </row>
    <row r="15" spans="1:5">
      <c r="A15" s="97">
        <v>8</v>
      </c>
      <c r="B15" s="91" t="s">
        <v>431</v>
      </c>
      <c r="C15" s="101">
        <v>0</v>
      </c>
      <c r="D15" s="101">
        <v>0</v>
      </c>
      <c r="E15" s="101">
        <v>0</v>
      </c>
    </row>
    <row r="16" spans="1:5">
      <c r="A16" s="97" t="s">
        <v>432</v>
      </c>
      <c r="B16" s="91" t="s">
        <v>433</v>
      </c>
      <c r="C16" s="101">
        <v>0</v>
      </c>
      <c r="D16" s="101">
        <v>0</v>
      </c>
      <c r="E16" s="101">
        <v>0</v>
      </c>
    </row>
    <row r="17" spans="1:5">
      <c r="A17" s="97" t="s">
        <v>434</v>
      </c>
      <c r="B17" s="91" t="s">
        <v>435</v>
      </c>
      <c r="C17" s="219">
        <v>6.6890749999999999</v>
      </c>
      <c r="D17" s="218">
        <v>13.7341125</v>
      </c>
      <c r="E17" s="221">
        <f>C17*0.08</f>
        <v>0.53512599999999999</v>
      </c>
    </row>
    <row r="18" spans="1:5">
      <c r="A18" s="97">
        <v>9</v>
      </c>
      <c r="B18" s="91" t="s">
        <v>436</v>
      </c>
      <c r="C18" s="223">
        <f>C13-C14-C15-C16-C17</f>
        <v>0</v>
      </c>
      <c r="D18" s="224">
        <v>0</v>
      </c>
      <c r="E18" s="223">
        <f>C18*0.08</f>
        <v>0</v>
      </c>
    </row>
    <row r="19" spans="1:5">
      <c r="A19" s="97">
        <v>10</v>
      </c>
      <c r="B19" s="95" t="s">
        <v>18</v>
      </c>
      <c r="C19" s="331"/>
      <c r="D19" s="331"/>
      <c r="E19" s="331"/>
    </row>
    <row r="20" spans="1:5">
      <c r="A20" s="97">
        <v>11</v>
      </c>
      <c r="B20" s="95" t="s">
        <v>18</v>
      </c>
      <c r="C20" s="331"/>
      <c r="D20" s="331"/>
      <c r="E20" s="331"/>
    </row>
    <row r="21" spans="1:5">
      <c r="A21" s="97">
        <v>12</v>
      </c>
      <c r="B21" s="95" t="s">
        <v>18</v>
      </c>
      <c r="C21" s="331"/>
      <c r="D21" s="331"/>
      <c r="E21" s="331"/>
    </row>
    <row r="22" spans="1:5">
      <c r="A22" s="97">
        <v>13</v>
      </c>
      <c r="B22" s="95" t="s">
        <v>18</v>
      </c>
      <c r="C22" s="331"/>
      <c r="D22" s="331"/>
      <c r="E22" s="331"/>
    </row>
    <row r="23" spans="1:5">
      <c r="A23" s="97">
        <v>14</v>
      </c>
      <c r="B23" s="95" t="s">
        <v>18</v>
      </c>
      <c r="C23" s="331"/>
      <c r="D23" s="331"/>
      <c r="E23" s="331"/>
    </row>
    <row r="24" spans="1:5">
      <c r="A24" s="97">
        <v>15</v>
      </c>
      <c r="B24" s="90" t="s">
        <v>437</v>
      </c>
      <c r="C24" s="101">
        <v>0</v>
      </c>
      <c r="D24" s="101">
        <v>0</v>
      </c>
      <c r="E24" s="101">
        <f>C24*0.08</f>
        <v>0</v>
      </c>
    </row>
    <row r="25" spans="1:5">
      <c r="A25" s="97">
        <v>16</v>
      </c>
      <c r="B25" s="90" t="s">
        <v>438</v>
      </c>
      <c r="C25" s="101">
        <f>0</f>
        <v>0</v>
      </c>
      <c r="D25" s="101">
        <f>0</f>
        <v>0</v>
      </c>
      <c r="E25" s="101">
        <f>C25*0.08</f>
        <v>0</v>
      </c>
    </row>
    <row r="26" spans="1:5">
      <c r="A26" s="97">
        <v>17</v>
      </c>
      <c r="B26" s="91" t="s">
        <v>439</v>
      </c>
      <c r="C26" s="101">
        <f>0</f>
        <v>0</v>
      </c>
      <c r="D26" s="101">
        <f>0</f>
        <v>0</v>
      </c>
      <c r="E26" s="222">
        <f>C26*0.08</f>
        <v>0</v>
      </c>
    </row>
    <row r="27" spans="1:5">
      <c r="A27" s="97">
        <v>18</v>
      </c>
      <c r="B27" s="91" t="s">
        <v>440</v>
      </c>
      <c r="C27" s="101">
        <f>0</f>
        <v>0</v>
      </c>
      <c r="D27" s="101">
        <f>0</f>
        <v>0</v>
      </c>
      <c r="E27" s="222">
        <f>0</f>
        <v>0</v>
      </c>
    </row>
    <row r="28" spans="1:5">
      <c r="A28" s="97">
        <v>19</v>
      </c>
      <c r="B28" s="91" t="s">
        <v>441</v>
      </c>
      <c r="C28" s="101">
        <f>0</f>
        <v>0</v>
      </c>
      <c r="D28" s="101">
        <f>0</f>
        <v>0</v>
      </c>
      <c r="E28" s="222">
        <f t="shared" ref="E28:E38" si="1">C28*0.08</f>
        <v>0</v>
      </c>
    </row>
    <row r="29" spans="1:5">
      <c r="A29" s="97" t="s">
        <v>442</v>
      </c>
      <c r="B29" s="91" t="s">
        <v>443</v>
      </c>
      <c r="C29" s="101">
        <f>0</f>
        <v>0</v>
      </c>
      <c r="D29" s="222">
        <f>0</f>
        <v>0</v>
      </c>
      <c r="E29" s="222">
        <f t="shared" si="1"/>
        <v>0</v>
      </c>
    </row>
    <row r="30" spans="1:5">
      <c r="A30" s="97">
        <v>20</v>
      </c>
      <c r="B30" s="90" t="s">
        <v>444</v>
      </c>
      <c r="C30" s="101">
        <v>0</v>
      </c>
      <c r="D30" s="220">
        <v>0</v>
      </c>
      <c r="E30" s="101">
        <f t="shared" si="1"/>
        <v>0</v>
      </c>
    </row>
    <row r="31" spans="1:5">
      <c r="A31" s="97">
        <v>21</v>
      </c>
      <c r="B31" s="91" t="s">
        <v>424</v>
      </c>
      <c r="C31" s="101">
        <v>0</v>
      </c>
      <c r="D31" s="220">
        <v>0</v>
      </c>
      <c r="E31" s="101">
        <f t="shared" si="1"/>
        <v>0</v>
      </c>
    </row>
    <row r="32" spans="1:5">
      <c r="A32" s="97">
        <v>22</v>
      </c>
      <c r="B32" s="91" t="s">
        <v>445</v>
      </c>
      <c r="C32" s="101">
        <v>0</v>
      </c>
      <c r="D32" s="101">
        <v>0</v>
      </c>
      <c r="E32" s="101">
        <f t="shared" si="1"/>
        <v>0</v>
      </c>
    </row>
    <row r="33" spans="1:6">
      <c r="A33" s="97" t="s">
        <v>446</v>
      </c>
      <c r="B33" s="90" t="s">
        <v>447</v>
      </c>
      <c r="C33" s="101">
        <v>0</v>
      </c>
      <c r="D33" s="101">
        <v>0</v>
      </c>
      <c r="E33" s="101">
        <f t="shared" si="1"/>
        <v>0</v>
      </c>
    </row>
    <row r="34" spans="1:6">
      <c r="A34" s="97">
        <v>23</v>
      </c>
      <c r="B34" s="90" t="s">
        <v>448</v>
      </c>
      <c r="C34" s="218">
        <v>4638.1788298124993</v>
      </c>
      <c r="D34" s="218">
        <v>4359.6351803750003</v>
      </c>
      <c r="E34" s="218">
        <f t="shared" si="1"/>
        <v>371.05430638499996</v>
      </c>
    </row>
    <row r="35" spans="1:6">
      <c r="A35" s="96" t="s">
        <v>449</v>
      </c>
      <c r="B35" s="91" t="s">
        <v>450</v>
      </c>
      <c r="C35" s="218">
        <v>4638.1788298124993</v>
      </c>
      <c r="D35" s="218">
        <v>4359.6351803750003</v>
      </c>
      <c r="E35" s="218">
        <f t="shared" si="1"/>
        <v>371.05430638499996</v>
      </c>
    </row>
    <row r="36" spans="1:6">
      <c r="A36" s="97" t="s">
        <v>451</v>
      </c>
      <c r="B36" s="91" t="s">
        <v>452</v>
      </c>
      <c r="C36" s="101">
        <v>0</v>
      </c>
      <c r="D36" s="101">
        <v>0</v>
      </c>
      <c r="E36" s="101">
        <f t="shared" si="1"/>
        <v>0</v>
      </c>
    </row>
    <row r="37" spans="1:6">
      <c r="A37" s="97" t="s">
        <v>453</v>
      </c>
      <c r="B37" s="91" t="s">
        <v>454</v>
      </c>
      <c r="C37" s="101">
        <v>0</v>
      </c>
      <c r="D37" s="101">
        <v>0</v>
      </c>
      <c r="E37" s="101">
        <f t="shared" si="1"/>
        <v>0</v>
      </c>
    </row>
    <row r="38" spans="1:6" ht="28.8">
      <c r="A38" s="94">
        <v>24</v>
      </c>
      <c r="B38" s="92" t="s">
        <v>455</v>
      </c>
      <c r="C38" s="100">
        <v>0</v>
      </c>
      <c r="D38" s="100">
        <f>0</f>
        <v>0</v>
      </c>
      <c r="E38" s="101">
        <f t="shared" si="1"/>
        <v>0</v>
      </c>
    </row>
    <row r="39" spans="1:6">
      <c r="A39" s="96">
        <v>25</v>
      </c>
      <c r="B39" s="95" t="s">
        <v>18</v>
      </c>
      <c r="C39" s="331"/>
      <c r="D39" s="331"/>
      <c r="E39" s="331"/>
    </row>
    <row r="40" spans="1:6">
      <c r="A40" s="96">
        <v>26</v>
      </c>
      <c r="B40" s="95" t="s">
        <v>18</v>
      </c>
      <c r="C40" s="331"/>
      <c r="D40" s="331"/>
      <c r="E40" s="331"/>
    </row>
    <row r="41" spans="1:6">
      <c r="A41" s="96">
        <v>27</v>
      </c>
      <c r="B41" s="95" t="s">
        <v>18</v>
      </c>
      <c r="C41" s="331"/>
      <c r="D41" s="331"/>
      <c r="E41" s="331"/>
    </row>
    <row r="42" spans="1:6">
      <c r="A42" s="96">
        <v>28</v>
      </c>
      <c r="B42" s="95" t="s">
        <v>18</v>
      </c>
      <c r="C42" s="331"/>
      <c r="D42" s="331"/>
      <c r="E42" s="331"/>
    </row>
    <row r="43" spans="1:6">
      <c r="A43" s="94">
        <v>29</v>
      </c>
      <c r="B43" s="92" t="s">
        <v>145</v>
      </c>
      <c r="C43" s="285">
        <f>C7+C13+C24+C25+C30+C33+C34</f>
        <v>79587.848455816042</v>
      </c>
      <c r="D43" s="285">
        <f>D7+D13+D24+D25+D30+D33+D34</f>
        <v>78810.764687301562</v>
      </c>
      <c r="E43" s="286">
        <f>C43*0.08</f>
        <v>6367.027876465283</v>
      </c>
      <c r="F43" s="403">
        <v>0</v>
      </c>
    </row>
    <row r="45" spans="1:6">
      <c r="A45" s="89"/>
      <c r="B45" s="89"/>
      <c r="C45" s="93"/>
      <c r="D45" s="89"/>
      <c r="E45" s="89"/>
    </row>
  </sheetData>
  <mergeCells count="2">
    <mergeCell ref="A4:B6"/>
    <mergeCell ref="C4:D4"/>
  </mergeCells>
  <pageMargins left="0.7" right="0.7" top="0.75" bottom="0.75" header="0.3" footer="0.3"/>
  <ignoredErrors>
    <ignoredError sqref="E27" formula="1"/>
  </ignoredErrors>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CEE8BF-222B-4718-A36C-990F6D57327E}">
  <dimension ref="A1:Q15"/>
  <sheetViews>
    <sheetView showGridLines="0" workbookViewId="0">
      <selection activeCell="C9" sqref="C9"/>
    </sheetView>
  </sheetViews>
  <sheetFormatPr baseColWidth="10" defaultRowHeight="14.4"/>
  <cols>
    <col min="1" max="1" width="7.6640625" customWidth="1"/>
    <col min="2" max="2" width="16.6640625" customWidth="1"/>
    <col min="3" max="3" width="20" bestFit="1" customWidth="1"/>
    <col min="4" max="4" width="13.5546875" customWidth="1"/>
    <col min="5" max="6" width="11.6640625" bestFit="1" customWidth="1"/>
    <col min="7" max="7" width="14.44140625" customWidth="1"/>
    <col min="8" max="8" width="17.5546875" customWidth="1"/>
    <col min="9" max="9" width="16.5546875" customWidth="1"/>
    <col min="10" max="10" width="11.6640625" bestFit="1" customWidth="1"/>
    <col min="11" max="11" width="14.33203125" customWidth="1"/>
    <col min="12" max="12" width="14.44140625" customWidth="1"/>
    <col min="13" max="13" width="16.109375" customWidth="1"/>
    <col min="14" max="15" width="13.88671875" customWidth="1"/>
  </cols>
  <sheetData>
    <row r="1" spans="1:17" ht="25.8">
      <c r="A1" s="294" t="s">
        <v>217</v>
      </c>
      <c r="B1" s="86"/>
      <c r="C1" s="86"/>
      <c r="D1" s="86"/>
      <c r="E1" s="86"/>
      <c r="F1" s="86"/>
      <c r="G1" s="86"/>
      <c r="H1" s="86"/>
      <c r="I1" s="86"/>
      <c r="J1" s="86"/>
      <c r="K1" s="86"/>
      <c r="L1" s="86"/>
      <c r="M1" s="86"/>
      <c r="N1" s="86"/>
      <c r="O1" s="86"/>
    </row>
    <row r="3" spans="1:17">
      <c r="A3" s="87"/>
      <c r="B3" s="87"/>
      <c r="C3" s="87"/>
      <c r="D3" s="87"/>
      <c r="E3" s="87"/>
      <c r="F3" s="87"/>
      <c r="G3" s="87"/>
      <c r="H3" s="87"/>
      <c r="I3" s="87"/>
      <c r="J3" s="87"/>
      <c r="K3" s="87"/>
      <c r="L3" s="87"/>
      <c r="M3" s="87"/>
      <c r="N3" s="87"/>
      <c r="O3" s="87"/>
      <c r="P3" s="87"/>
      <c r="Q3" s="87"/>
    </row>
    <row r="4" spans="1:17" ht="14.4" customHeight="1">
      <c r="A4" s="438" t="s">
        <v>512</v>
      </c>
      <c r="B4" s="439"/>
      <c r="C4" s="88" t="s">
        <v>116</v>
      </c>
      <c r="D4" s="88" t="s">
        <v>117</v>
      </c>
      <c r="E4" s="88" t="s">
        <v>118</v>
      </c>
      <c r="F4" s="88" t="s">
        <v>119</v>
      </c>
      <c r="G4" s="88" t="s">
        <v>120</v>
      </c>
      <c r="H4" s="88" t="s">
        <v>121</v>
      </c>
      <c r="I4" s="88" t="s">
        <v>111</v>
      </c>
      <c r="J4" s="88" t="s">
        <v>122</v>
      </c>
      <c r="K4" s="88" t="s">
        <v>123</v>
      </c>
      <c r="L4" s="88" t="s">
        <v>124</v>
      </c>
      <c r="M4" s="88" t="s">
        <v>125</v>
      </c>
      <c r="N4" s="88" t="s">
        <v>126</v>
      </c>
      <c r="O4" s="88" t="s">
        <v>127</v>
      </c>
      <c r="P4" s="87"/>
      <c r="Q4" s="87"/>
    </row>
    <row r="5" spans="1:17">
      <c r="A5" s="440"/>
      <c r="B5" s="441"/>
      <c r="C5" s="448" t="s">
        <v>128</v>
      </c>
      <c r="D5" s="449"/>
      <c r="E5" s="448" t="s">
        <v>129</v>
      </c>
      <c r="F5" s="449"/>
      <c r="G5" s="445" t="s">
        <v>130</v>
      </c>
      <c r="H5" s="445" t="s">
        <v>131</v>
      </c>
      <c r="I5" s="448" t="s">
        <v>132</v>
      </c>
      <c r="J5" s="452"/>
      <c r="K5" s="452"/>
      <c r="L5" s="449"/>
      <c r="M5" s="445" t="s">
        <v>133</v>
      </c>
      <c r="N5" s="445" t="s">
        <v>134</v>
      </c>
      <c r="O5" s="445" t="s">
        <v>135</v>
      </c>
      <c r="P5" s="87"/>
      <c r="Q5" s="87"/>
    </row>
    <row r="6" spans="1:17">
      <c r="A6" s="442"/>
      <c r="B6" s="443"/>
      <c r="C6" s="450"/>
      <c r="D6" s="451"/>
      <c r="E6" s="450"/>
      <c r="F6" s="451"/>
      <c r="G6" s="446"/>
      <c r="H6" s="446"/>
      <c r="I6" s="450"/>
      <c r="J6" s="453"/>
      <c r="K6" s="453"/>
      <c r="L6" s="454"/>
      <c r="M6" s="446"/>
      <c r="N6" s="446"/>
      <c r="O6" s="446"/>
      <c r="P6" s="87"/>
      <c r="Q6" s="87"/>
    </row>
    <row r="7" spans="1:17" ht="86.4">
      <c r="A7" s="287"/>
      <c r="B7" s="288"/>
      <c r="C7" s="88" t="s">
        <v>136</v>
      </c>
      <c r="D7" s="88" t="s">
        <v>137</v>
      </c>
      <c r="E7" s="88" t="s">
        <v>138</v>
      </c>
      <c r="F7" s="88" t="s">
        <v>139</v>
      </c>
      <c r="G7" s="447"/>
      <c r="H7" s="447"/>
      <c r="I7" s="127" t="s">
        <v>140</v>
      </c>
      <c r="J7" s="127" t="s">
        <v>129</v>
      </c>
      <c r="K7" s="127" t="s">
        <v>141</v>
      </c>
      <c r="L7" s="128" t="s">
        <v>142</v>
      </c>
      <c r="M7" s="447"/>
      <c r="N7" s="447"/>
      <c r="O7" s="447"/>
      <c r="P7" s="87"/>
      <c r="Q7" s="87"/>
    </row>
    <row r="8" spans="1:17" ht="28.8">
      <c r="A8" s="129" t="s">
        <v>143</v>
      </c>
      <c r="B8" s="332" t="s">
        <v>144</v>
      </c>
      <c r="C8" s="333"/>
      <c r="D8" s="333"/>
      <c r="E8" s="333"/>
      <c r="F8" s="333"/>
      <c r="G8" s="333"/>
      <c r="H8" s="333"/>
      <c r="I8" s="333"/>
      <c r="J8" s="333"/>
      <c r="K8" s="333"/>
      <c r="L8" s="333"/>
      <c r="M8" s="333"/>
      <c r="N8" s="334"/>
      <c r="O8" s="334"/>
      <c r="P8" s="87"/>
      <c r="Q8" s="87"/>
    </row>
    <row r="9" spans="1:17" ht="72" customHeight="1">
      <c r="A9" s="131"/>
      <c r="B9" s="130" t="s">
        <v>419</v>
      </c>
      <c r="C9" s="143">
        <v>138657.50597465</v>
      </c>
      <c r="D9" s="144">
        <v>0</v>
      </c>
      <c r="E9" s="144">
        <v>0</v>
      </c>
      <c r="F9" s="144">
        <v>0</v>
      </c>
      <c r="G9" s="144">
        <v>0</v>
      </c>
      <c r="H9" s="145">
        <f>(C9+D9+E9+F9+G9)</f>
        <v>138657.50597465</v>
      </c>
      <c r="I9" s="146">
        <v>5885.6166587399994</v>
      </c>
      <c r="J9" s="144">
        <v>0</v>
      </c>
      <c r="K9" s="144">
        <v>0</v>
      </c>
      <c r="L9" s="146">
        <v>5917.4811619399998</v>
      </c>
      <c r="M9" s="147">
        <f>L9*12.5</f>
        <v>73968.51452425</v>
      </c>
      <c r="N9" s="148">
        <v>1</v>
      </c>
      <c r="O9" s="148">
        <v>0</v>
      </c>
      <c r="P9" s="87"/>
      <c r="Q9" s="87"/>
    </row>
    <row r="10" spans="1:17">
      <c r="A10" s="87"/>
      <c r="B10" s="87"/>
      <c r="C10" s="87"/>
      <c r="D10" s="87"/>
      <c r="E10" s="87"/>
      <c r="F10" s="87"/>
      <c r="G10" s="87"/>
      <c r="H10" s="87"/>
      <c r="I10" s="87"/>
      <c r="J10" s="87"/>
      <c r="K10" s="87"/>
      <c r="L10" s="87"/>
      <c r="M10" s="87"/>
      <c r="N10" s="87"/>
      <c r="O10" s="87"/>
      <c r="P10" s="87"/>
      <c r="Q10" s="87"/>
    </row>
    <row r="11" spans="1:17">
      <c r="A11" s="87" t="s">
        <v>420</v>
      </c>
      <c r="B11" s="87"/>
      <c r="C11" s="87"/>
      <c r="D11" s="87"/>
      <c r="E11" s="87"/>
      <c r="F11" s="87"/>
      <c r="G11" s="87"/>
      <c r="H11" s="87"/>
      <c r="I11" s="87"/>
      <c r="J11" s="87"/>
      <c r="K11" s="87"/>
      <c r="L11" s="87"/>
      <c r="M11" s="87"/>
      <c r="N11" s="87"/>
      <c r="O11" s="87"/>
      <c r="P11" s="87"/>
      <c r="Q11" s="87"/>
    </row>
    <row r="12" spans="1:17">
      <c r="A12" s="87"/>
      <c r="B12" s="87"/>
      <c r="C12" s="87"/>
      <c r="D12" s="87"/>
      <c r="E12" s="87"/>
      <c r="F12" s="87"/>
      <c r="G12" s="87"/>
      <c r="H12" s="87"/>
      <c r="I12" s="87"/>
      <c r="J12" s="87"/>
      <c r="K12" s="87"/>
      <c r="L12" s="87"/>
      <c r="M12" s="87"/>
      <c r="N12" s="87"/>
      <c r="O12" s="87"/>
      <c r="P12" s="87"/>
      <c r="Q12" s="87"/>
    </row>
    <row r="13" spans="1:17">
      <c r="A13" s="87"/>
      <c r="B13" s="87"/>
      <c r="C13" s="87"/>
      <c r="D13" s="87"/>
      <c r="E13" s="87"/>
      <c r="F13" s="87"/>
      <c r="G13" s="87"/>
      <c r="H13" s="87"/>
      <c r="I13" s="87"/>
      <c r="J13" s="87"/>
      <c r="K13" s="87"/>
      <c r="L13" s="87"/>
      <c r="M13" s="87"/>
      <c r="N13" s="87"/>
      <c r="O13" s="87"/>
      <c r="P13" s="87"/>
      <c r="Q13" s="87"/>
    </row>
    <row r="14" spans="1:17">
      <c r="A14" s="87"/>
      <c r="B14" s="87"/>
      <c r="C14" s="87"/>
      <c r="D14" s="87"/>
      <c r="E14" s="87"/>
      <c r="F14" s="87"/>
      <c r="G14" s="87"/>
      <c r="H14" s="87"/>
      <c r="I14" s="87"/>
      <c r="J14" s="87"/>
      <c r="K14" s="87"/>
      <c r="L14" s="87"/>
      <c r="M14" s="87"/>
      <c r="N14" s="87"/>
      <c r="O14" s="87"/>
      <c r="P14" s="87"/>
      <c r="Q14" s="87"/>
    </row>
    <row r="15" spans="1:17">
      <c r="A15" s="87"/>
      <c r="B15" s="87"/>
      <c r="C15" s="87"/>
      <c r="D15" s="87"/>
      <c r="E15" s="87"/>
      <c r="F15" s="87"/>
      <c r="G15" s="87"/>
      <c r="H15" s="87"/>
      <c r="I15" s="87"/>
      <c r="J15" s="87"/>
      <c r="K15" s="87"/>
      <c r="L15" s="87"/>
      <c r="M15" s="87"/>
      <c r="N15" s="87"/>
      <c r="O15" s="87"/>
      <c r="P15" s="87"/>
      <c r="Q15" s="87"/>
    </row>
  </sheetData>
  <mergeCells count="9">
    <mergeCell ref="A4:B6"/>
    <mergeCell ref="N5:N7"/>
    <mergeCell ref="O5:O7"/>
    <mergeCell ref="C5:D6"/>
    <mergeCell ref="E5:F6"/>
    <mergeCell ref="G5:G7"/>
    <mergeCell ref="H5:H7"/>
    <mergeCell ref="I5:L6"/>
    <mergeCell ref="M5:M7"/>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532DF-5E97-4D18-902B-DE866F59CA45}">
  <dimension ref="A1:E22"/>
  <sheetViews>
    <sheetView showGridLines="0" workbookViewId="0">
      <selection activeCell="C10" sqref="C10"/>
    </sheetView>
  </sheetViews>
  <sheetFormatPr baseColWidth="10" defaultRowHeight="14.4"/>
  <cols>
    <col min="1" max="1" width="7.6640625" customWidth="1"/>
    <col min="2" max="2" width="22.5546875" customWidth="1"/>
    <col min="3" max="3" width="20.6640625" customWidth="1"/>
    <col min="4" max="4" width="33.44140625" customWidth="1"/>
    <col min="6" max="6" width="23" customWidth="1"/>
    <col min="7" max="7" width="16.6640625" customWidth="1"/>
    <col min="8" max="8" width="20" customWidth="1"/>
    <col min="9" max="9" width="26.6640625" customWidth="1"/>
  </cols>
  <sheetData>
    <row r="1" spans="1:5" ht="25.8">
      <c r="A1" s="294" t="s">
        <v>218</v>
      </c>
      <c r="B1" s="14"/>
      <c r="C1" s="16"/>
      <c r="D1" s="14"/>
      <c r="E1" s="14"/>
    </row>
    <row r="2" spans="1:5">
      <c r="B2" s="14"/>
      <c r="C2" s="14"/>
      <c r="D2" s="15"/>
      <c r="E2" s="14"/>
    </row>
    <row r="4" spans="1:5">
      <c r="A4" s="373"/>
      <c r="B4" s="391" t="s">
        <v>512</v>
      </c>
      <c r="C4" s="17" t="s">
        <v>116</v>
      </c>
      <c r="D4" s="14"/>
    </row>
    <row r="5" spans="1:5" ht="28.8">
      <c r="A5" s="18">
        <v>1</v>
      </c>
      <c r="B5" s="19" t="s">
        <v>85</v>
      </c>
      <c r="C5" s="140">
        <v>79294.541245408356</v>
      </c>
      <c r="D5" s="14"/>
    </row>
    <row r="6" spans="1:5" ht="43.2">
      <c r="A6" s="18">
        <v>2</v>
      </c>
      <c r="B6" s="19" t="s">
        <v>146</v>
      </c>
      <c r="C6" s="141">
        <v>0.01</v>
      </c>
      <c r="D6" s="14"/>
    </row>
    <row r="7" spans="1:5" ht="43.2">
      <c r="A7" s="18">
        <v>3</v>
      </c>
      <c r="B7" s="19" t="s">
        <v>147</v>
      </c>
      <c r="C7" s="142">
        <v>792.94541245408357</v>
      </c>
      <c r="D7" s="14"/>
    </row>
    <row r="13" spans="1:5">
      <c r="B13" s="15"/>
      <c r="C13" s="15"/>
      <c r="D13" s="15"/>
    </row>
    <row r="14" spans="1:5">
      <c r="B14" s="289"/>
      <c r="C14" s="289"/>
      <c r="D14" s="15"/>
    </row>
    <row r="15" spans="1:5">
      <c r="B15" s="289"/>
      <c r="C15" s="289"/>
      <c r="D15" s="15"/>
    </row>
    <row r="16" spans="1:5">
      <c r="B16" s="289"/>
      <c r="C16" s="289"/>
      <c r="D16" s="15"/>
    </row>
    <row r="17" spans="2:4">
      <c r="B17" s="15"/>
      <c r="C17" s="15"/>
      <c r="D17" s="15"/>
    </row>
    <row r="18" spans="2:4">
      <c r="B18" s="15"/>
      <c r="C18" s="15"/>
      <c r="D18" s="15"/>
    </row>
    <row r="19" spans="2:4">
      <c r="B19" s="15"/>
      <c r="C19" s="15"/>
      <c r="D19" s="15"/>
    </row>
    <row r="20" spans="2:4">
      <c r="B20" s="15"/>
      <c r="C20" s="15"/>
      <c r="D20" s="15"/>
    </row>
    <row r="21" spans="2:4">
      <c r="B21" s="15"/>
      <c r="C21" s="15"/>
      <c r="D21" s="15"/>
    </row>
    <row r="22" spans="2:4">
      <c r="B22" s="15"/>
      <c r="C22" s="15"/>
      <c r="D22" s="15"/>
    </row>
  </sheetData>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34129C-E40D-4051-8143-43DC0C5884D2}">
  <sheetPr>
    <pageSetUpPr fitToPage="1"/>
  </sheetPr>
  <dimension ref="A1:H23"/>
  <sheetViews>
    <sheetView showGridLines="0" zoomScaleNormal="100" workbookViewId="0"/>
  </sheetViews>
  <sheetFormatPr baseColWidth="10" defaultRowHeight="14.4"/>
  <cols>
    <col min="1" max="1" width="7.88671875" style="50" customWidth="1"/>
    <col min="2" max="2" width="55.88671875" customWidth="1"/>
    <col min="3" max="3" width="20" customWidth="1"/>
    <col min="4" max="4" width="18.33203125" customWidth="1"/>
    <col min="5" max="5" width="23.109375" customWidth="1"/>
    <col min="6" max="6" width="20.6640625" customWidth="1"/>
    <col min="7" max="7" width="18.88671875" customWidth="1"/>
    <col min="8" max="8" width="17" style="39" customWidth="1"/>
    <col min="11" max="11" width="16.88671875" customWidth="1"/>
    <col min="12" max="12" width="16" customWidth="1"/>
    <col min="13" max="13" width="16.88671875" customWidth="1"/>
    <col min="14" max="14" width="15.88671875" customWidth="1"/>
    <col min="15" max="15" width="16.5546875" customWidth="1"/>
    <col min="16" max="16" width="17" customWidth="1"/>
    <col min="17" max="17" width="14.6640625" customWidth="1"/>
  </cols>
  <sheetData>
    <row r="1" spans="1:8" ht="25.8">
      <c r="A1" s="382" t="s">
        <v>219</v>
      </c>
    </row>
    <row r="2" spans="1:8">
      <c r="B2" s="20"/>
      <c r="C2" s="20"/>
      <c r="D2" s="20"/>
      <c r="E2" s="20"/>
      <c r="F2" s="20"/>
      <c r="G2" s="20"/>
    </row>
    <row r="3" spans="1:8">
      <c r="B3" s="40"/>
      <c r="C3" s="40"/>
      <c r="D3" s="40"/>
      <c r="E3" s="40"/>
      <c r="F3" s="40"/>
      <c r="G3" s="40"/>
      <c r="H3" s="40"/>
    </row>
    <row r="4" spans="1:8">
      <c r="A4" s="374"/>
      <c r="B4" s="392" t="s">
        <v>512</v>
      </c>
      <c r="C4" s="455" t="s">
        <v>149</v>
      </c>
      <c r="D4" s="456"/>
      <c r="E4" s="457" t="s">
        <v>150</v>
      </c>
      <c r="F4" s="455"/>
      <c r="G4" s="458" t="s">
        <v>151</v>
      </c>
      <c r="H4" s="459"/>
    </row>
    <row r="5" spans="1:8" ht="28.8">
      <c r="A5" s="462"/>
      <c r="B5" s="460" t="s">
        <v>148</v>
      </c>
      <c r="C5" s="335" t="s">
        <v>152</v>
      </c>
      <c r="D5" s="336" t="s">
        <v>153</v>
      </c>
      <c r="E5" s="335" t="s">
        <v>152</v>
      </c>
      <c r="F5" s="336" t="s">
        <v>153</v>
      </c>
      <c r="G5" s="337" t="s">
        <v>154</v>
      </c>
      <c r="H5" s="337" t="s">
        <v>155</v>
      </c>
    </row>
    <row r="6" spans="1:8">
      <c r="A6" s="463"/>
      <c r="B6" s="461"/>
      <c r="C6" s="41" t="s">
        <v>116</v>
      </c>
      <c r="D6" s="42" t="s">
        <v>117</v>
      </c>
      <c r="E6" s="42" t="s">
        <v>118</v>
      </c>
      <c r="F6" s="42" t="s">
        <v>119</v>
      </c>
      <c r="G6" s="42" t="s">
        <v>120</v>
      </c>
      <c r="H6" s="42" t="s">
        <v>121</v>
      </c>
    </row>
    <row r="7" spans="1:8">
      <c r="A7" s="379">
        <v>1</v>
      </c>
      <c r="B7" s="43" t="s">
        <v>156</v>
      </c>
      <c r="C7" s="133">
        <v>1059.8259283499999</v>
      </c>
      <c r="D7" s="134">
        <v>0</v>
      </c>
      <c r="E7" s="133">
        <v>1059.8259283499999</v>
      </c>
      <c r="F7" s="134">
        <v>0</v>
      </c>
      <c r="G7" s="135">
        <v>1.22783932</v>
      </c>
      <c r="H7" s="136">
        <f>(G7)/(E7+F7)</f>
        <v>1.1585292331086608E-3</v>
      </c>
    </row>
    <row r="8" spans="1:8">
      <c r="A8" s="379">
        <v>2</v>
      </c>
      <c r="B8" s="44" t="s">
        <v>157</v>
      </c>
      <c r="C8" s="133">
        <v>1271.1294104000001</v>
      </c>
      <c r="D8" s="133">
        <v>299.53131670999983</v>
      </c>
      <c r="E8" s="133">
        <v>1271.1294104000001</v>
      </c>
      <c r="F8" s="133">
        <v>59.995962541999816</v>
      </c>
      <c r="G8" s="135">
        <v>22.483069288399996</v>
      </c>
      <c r="H8" s="136">
        <f>(G8)/(E8+F8)</f>
        <v>1.6890271754574714E-2</v>
      </c>
    </row>
    <row r="9" spans="1:8">
      <c r="A9" s="379">
        <v>3</v>
      </c>
      <c r="B9" s="44" t="s">
        <v>158</v>
      </c>
      <c r="C9" s="133">
        <v>2430.5265892500001</v>
      </c>
      <c r="D9" s="134">
        <v>0</v>
      </c>
      <c r="E9" s="133">
        <v>2430.5265892500001</v>
      </c>
      <c r="F9" s="134">
        <v>0</v>
      </c>
      <c r="G9" s="137">
        <v>9.7660540000000004E-2</v>
      </c>
      <c r="H9" s="136">
        <f>(G9)/(E9+F9)</f>
        <v>4.0180815314649824E-5</v>
      </c>
    </row>
    <row r="10" spans="1:8">
      <c r="A10" s="379">
        <v>4</v>
      </c>
      <c r="B10" s="44" t="s">
        <v>159</v>
      </c>
      <c r="C10" s="133">
        <v>3296.4319583400002</v>
      </c>
      <c r="D10" s="134">
        <v>0</v>
      </c>
      <c r="E10" s="133">
        <v>3296.4319583400002</v>
      </c>
      <c r="F10" s="134">
        <v>0</v>
      </c>
      <c r="G10" s="138">
        <v>0</v>
      </c>
      <c r="H10" s="134">
        <f>(G10)/(E10+F10)</f>
        <v>0</v>
      </c>
    </row>
    <row r="11" spans="1:8">
      <c r="A11" s="380">
        <v>5</v>
      </c>
      <c r="B11" s="44" t="s">
        <v>160</v>
      </c>
      <c r="C11" s="134">
        <f>0</f>
        <v>0</v>
      </c>
      <c r="D11" s="134">
        <f>0</f>
        <v>0</v>
      </c>
      <c r="E11" s="134">
        <f>0</f>
        <v>0</v>
      </c>
      <c r="F11" s="134">
        <f>0</f>
        <v>0</v>
      </c>
      <c r="G11" s="134">
        <f>0</f>
        <v>0</v>
      </c>
      <c r="H11" s="134">
        <f>0</f>
        <v>0</v>
      </c>
    </row>
    <row r="12" spans="1:8">
      <c r="A12" s="379">
        <v>6</v>
      </c>
      <c r="B12" s="44" t="s">
        <v>161</v>
      </c>
      <c r="C12" s="133">
        <v>1015.17960659</v>
      </c>
      <c r="D12" s="133">
        <v>10.392319999999524</v>
      </c>
      <c r="E12" s="133">
        <v>1015.17960659</v>
      </c>
      <c r="F12" s="133">
        <v>10.392319999999524</v>
      </c>
      <c r="G12" s="135">
        <v>149.67595787199997</v>
      </c>
      <c r="H12" s="136">
        <f t="shared" ref="H12:H23" si="0">(G12)/(E12+F12)</f>
        <v>0.14594389139498845</v>
      </c>
    </row>
    <row r="13" spans="1:8">
      <c r="A13" s="379">
        <v>7</v>
      </c>
      <c r="B13" s="44" t="s">
        <v>162</v>
      </c>
      <c r="C13" s="133">
        <v>3472.9695296700002</v>
      </c>
      <c r="D13" s="133">
        <v>4663.5213637399984</v>
      </c>
      <c r="E13" s="133">
        <v>3472.9695296700002</v>
      </c>
      <c r="F13" s="133">
        <v>1388.4407154839982</v>
      </c>
      <c r="G13" s="135">
        <v>4556.0277112148897</v>
      </c>
      <c r="H13" s="136">
        <f t="shared" si="0"/>
        <v>0.93718231571928678</v>
      </c>
    </row>
    <row r="14" spans="1:8">
      <c r="A14" s="379">
        <v>8</v>
      </c>
      <c r="B14" s="44" t="s">
        <v>163</v>
      </c>
      <c r="C14" s="133">
        <v>11559.23253793</v>
      </c>
      <c r="D14" s="133">
        <v>1915.008305209999</v>
      </c>
      <c r="E14" s="133">
        <v>11559.23253793</v>
      </c>
      <c r="F14" s="133">
        <v>524.0021570209999</v>
      </c>
      <c r="G14" s="135">
        <v>8044.50685269725</v>
      </c>
      <c r="H14" s="136">
        <f t="shared" si="0"/>
        <v>0.66575772595550609</v>
      </c>
    </row>
    <row r="15" spans="1:8">
      <c r="A15" s="379">
        <v>9</v>
      </c>
      <c r="B15" s="44" t="s">
        <v>164</v>
      </c>
      <c r="C15" s="133">
        <v>103546.26159145999</v>
      </c>
      <c r="D15" s="133">
        <v>10258.864670080002</v>
      </c>
      <c r="E15" s="133">
        <v>103546.26159145999</v>
      </c>
      <c r="F15" s="133">
        <v>4373.5202086220097</v>
      </c>
      <c r="G15" s="135">
        <v>55290.113003978302</v>
      </c>
      <c r="H15" s="136">
        <f t="shared" si="0"/>
        <v>0.51232602662597571</v>
      </c>
    </row>
    <row r="16" spans="1:8">
      <c r="A16" s="379">
        <v>10</v>
      </c>
      <c r="B16" s="44" t="s">
        <v>165</v>
      </c>
      <c r="C16" s="133">
        <v>592.08590214999992</v>
      </c>
      <c r="D16" s="133">
        <v>55.85642807000005</v>
      </c>
      <c r="E16" s="133">
        <v>592.08590214999992</v>
      </c>
      <c r="F16" s="133">
        <v>21.294858389000058</v>
      </c>
      <c r="G16" s="135">
        <v>631.71528338799999</v>
      </c>
      <c r="H16" s="136">
        <f t="shared" si="0"/>
        <v>1.0298909324004373</v>
      </c>
    </row>
    <row r="17" spans="1:8">
      <c r="A17" s="379">
        <v>11</v>
      </c>
      <c r="B17" s="44" t="s">
        <v>166</v>
      </c>
      <c r="C17" s="133">
        <v>1183.9692877299999</v>
      </c>
      <c r="D17" s="133">
        <v>87.543712749999997</v>
      </c>
      <c r="E17" s="133">
        <v>1183.9692877299999</v>
      </c>
      <c r="F17" s="133">
        <v>31.300061431999922</v>
      </c>
      <c r="G17" s="135">
        <v>1822.679588</v>
      </c>
      <c r="H17" s="136">
        <f t="shared" si="0"/>
        <v>1.4998153201649047</v>
      </c>
    </row>
    <row r="18" spans="1:8">
      <c r="A18" s="379">
        <v>12</v>
      </c>
      <c r="B18" s="44" t="s">
        <v>167</v>
      </c>
      <c r="C18" s="133">
        <v>13810.88312914</v>
      </c>
      <c r="D18" s="139">
        <v>0</v>
      </c>
      <c r="E18" s="133">
        <v>13810.88312914</v>
      </c>
      <c r="F18" s="139">
        <v>0</v>
      </c>
      <c r="G18" s="135">
        <v>1381.088312914</v>
      </c>
      <c r="H18" s="136">
        <f t="shared" si="0"/>
        <v>9.9999999999999992E-2</v>
      </c>
    </row>
    <row r="19" spans="1:8">
      <c r="A19" s="380">
        <v>13</v>
      </c>
      <c r="B19" s="44" t="s">
        <v>168</v>
      </c>
      <c r="C19" s="134">
        <v>0</v>
      </c>
      <c r="D19" s="134">
        <v>0</v>
      </c>
      <c r="E19" s="134">
        <v>0</v>
      </c>
      <c r="F19" s="134">
        <v>0</v>
      </c>
      <c r="G19" s="134">
        <v>0</v>
      </c>
      <c r="H19" s="134">
        <v>0</v>
      </c>
    </row>
    <row r="20" spans="1:8">
      <c r="A20" s="379">
        <v>14</v>
      </c>
      <c r="B20" s="44" t="s">
        <v>169</v>
      </c>
      <c r="C20" s="133">
        <v>23.953625599999999</v>
      </c>
      <c r="D20" s="139">
        <v>3.7252902984619141E-9</v>
      </c>
      <c r="E20" s="133">
        <v>23.953625599999999</v>
      </c>
      <c r="F20" s="139">
        <v>3.7252902984619141E-9</v>
      </c>
      <c r="G20" s="135">
        <v>1.10450706</v>
      </c>
      <c r="H20" s="136">
        <f t="shared" si="0"/>
        <v>4.6110224743106366E-2</v>
      </c>
    </row>
    <row r="21" spans="1:8">
      <c r="A21" s="379">
        <v>15</v>
      </c>
      <c r="B21" s="44" t="s">
        <v>170</v>
      </c>
      <c r="C21" s="133">
        <v>785.72761615000013</v>
      </c>
      <c r="D21" s="134">
        <v>0</v>
      </c>
      <c r="E21" s="133">
        <v>785.72761615000013</v>
      </c>
      <c r="F21" s="134">
        <v>0</v>
      </c>
      <c r="G21" s="135">
        <v>1679.693064175</v>
      </c>
      <c r="H21" s="136">
        <f t="shared" si="0"/>
        <v>2.1377549034172376</v>
      </c>
    </row>
    <row r="22" spans="1:8">
      <c r="A22" s="379">
        <v>16</v>
      </c>
      <c r="B22" s="44" t="s">
        <v>171</v>
      </c>
      <c r="C22" s="133">
        <v>587.04094421000002</v>
      </c>
      <c r="D22" s="133">
        <v>884.10752591999983</v>
      </c>
      <c r="E22" s="133">
        <v>587.04094421000002</v>
      </c>
      <c r="F22" s="133">
        <v>188.44511777999972</v>
      </c>
      <c r="G22" s="135">
        <v>697.27060134799967</v>
      </c>
      <c r="H22" s="136">
        <f t="shared" si="0"/>
        <v>0.89914008197479545</v>
      </c>
    </row>
    <row r="23" spans="1:8">
      <c r="A23" s="381">
        <v>17</v>
      </c>
      <c r="B23" s="45" t="s">
        <v>172</v>
      </c>
      <c r="C23" s="290">
        <v>144635.21765696997</v>
      </c>
      <c r="D23" s="290">
        <v>18174.825642480042</v>
      </c>
      <c r="E23" s="290">
        <v>144635.21765696997</v>
      </c>
      <c r="F23" s="290">
        <v>6597.1754012700503</v>
      </c>
      <c r="G23" s="291">
        <v>74277.683451795834</v>
      </c>
      <c r="H23" s="292">
        <f t="shared" si="0"/>
        <v>0.49114929645523292</v>
      </c>
    </row>
  </sheetData>
  <mergeCells count="5">
    <mergeCell ref="C4:D4"/>
    <mergeCell ref="E4:F4"/>
    <mergeCell ref="G4:H4"/>
    <mergeCell ref="B5:B6"/>
    <mergeCell ref="A5:A6"/>
  </mergeCells>
  <pageMargins left="0.7" right="0.7" top="0.75" bottom="0.75" header="0.3" footer="0.3"/>
  <pageSetup paperSize="9" scale="3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BF113D-528D-4106-87D4-16697FC32B63}">
  <dimension ref="A1:S29"/>
  <sheetViews>
    <sheetView showGridLines="0" workbookViewId="0">
      <selection activeCell="F28" sqref="F28"/>
    </sheetView>
  </sheetViews>
  <sheetFormatPr baseColWidth="10" defaultRowHeight="14.4"/>
  <cols>
    <col min="1" max="1" width="7.6640625" style="50" customWidth="1"/>
    <col min="2" max="2" width="56.88671875" customWidth="1"/>
    <col min="3" max="17" width="9" customWidth="1"/>
    <col min="18" max="18" width="9" style="40" customWidth="1"/>
    <col min="19" max="19" width="9" customWidth="1"/>
  </cols>
  <sheetData>
    <row r="1" spans="1:19" ht="25.8">
      <c r="A1" s="382" t="s">
        <v>220</v>
      </c>
      <c r="B1" s="21"/>
      <c r="C1" s="21"/>
      <c r="D1" s="21"/>
      <c r="E1" s="21"/>
      <c r="F1" s="21"/>
      <c r="G1" s="21"/>
      <c r="H1" s="21"/>
      <c r="I1" s="21"/>
      <c r="J1" s="21"/>
      <c r="K1" s="21"/>
      <c r="L1" s="21"/>
      <c r="M1" s="21"/>
      <c r="N1" s="21"/>
      <c r="O1" s="21"/>
      <c r="P1" s="21"/>
      <c r="Q1" s="21"/>
      <c r="S1" s="21"/>
    </row>
    <row r="2" spans="1:19">
      <c r="B2" s="21"/>
      <c r="C2" s="21"/>
      <c r="D2" s="21"/>
      <c r="E2" s="21"/>
      <c r="F2" s="21"/>
      <c r="G2" s="21"/>
      <c r="H2" s="21"/>
      <c r="I2" s="21"/>
      <c r="J2" s="21"/>
      <c r="K2" s="21"/>
      <c r="L2" s="21"/>
      <c r="M2" s="21"/>
      <c r="N2" s="21"/>
      <c r="O2" s="21"/>
      <c r="P2" s="21"/>
      <c r="Q2" s="21"/>
      <c r="S2" s="21"/>
    </row>
    <row r="3" spans="1:19">
      <c r="B3" s="21"/>
      <c r="C3" s="21"/>
      <c r="D3" s="21"/>
      <c r="E3" s="21"/>
      <c r="F3" s="21"/>
      <c r="G3" s="21"/>
      <c r="H3" s="21"/>
      <c r="I3" s="21"/>
      <c r="J3" s="21"/>
      <c r="K3" s="21"/>
      <c r="L3" s="21"/>
      <c r="M3" s="21"/>
      <c r="N3" s="21"/>
      <c r="O3" s="21"/>
      <c r="P3" s="21"/>
      <c r="Q3" s="21"/>
      <c r="S3" s="21"/>
    </row>
    <row r="4" spans="1:19">
      <c r="A4" s="464"/>
      <c r="B4" s="295" t="s">
        <v>512</v>
      </c>
      <c r="C4" s="467" t="s">
        <v>173</v>
      </c>
      <c r="D4" s="467"/>
      <c r="E4" s="467"/>
      <c r="F4" s="467"/>
      <c r="G4" s="467"/>
      <c r="H4" s="467"/>
      <c r="I4" s="467"/>
      <c r="J4" s="467"/>
      <c r="K4" s="467"/>
      <c r="L4" s="467"/>
      <c r="M4" s="467"/>
      <c r="N4" s="467"/>
      <c r="O4" s="467"/>
      <c r="P4" s="467"/>
      <c r="Q4" s="467"/>
      <c r="R4" s="468" t="s">
        <v>145</v>
      </c>
      <c r="S4" s="469" t="s">
        <v>174</v>
      </c>
    </row>
    <row r="5" spans="1:19">
      <c r="A5" s="465"/>
      <c r="B5" s="462" t="s">
        <v>148</v>
      </c>
      <c r="C5" s="338">
        <v>0</v>
      </c>
      <c r="D5" s="339">
        <v>0.02</v>
      </c>
      <c r="E5" s="338">
        <v>0.04</v>
      </c>
      <c r="F5" s="339">
        <v>0.1</v>
      </c>
      <c r="G5" s="339">
        <v>0.2</v>
      </c>
      <c r="H5" s="339">
        <v>0.35</v>
      </c>
      <c r="I5" s="339">
        <v>0.5</v>
      </c>
      <c r="J5" s="339">
        <v>0.7</v>
      </c>
      <c r="K5" s="339">
        <v>0.75</v>
      </c>
      <c r="L5" s="340">
        <v>1</v>
      </c>
      <c r="M5" s="340">
        <v>1.5</v>
      </c>
      <c r="N5" s="340">
        <v>2.5</v>
      </c>
      <c r="O5" s="340">
        <v>3.7</v>
      </c>
      <c r="P5" s="340">
        <v>12.5</v>
      </c>
      <c r="Q5" s="340" t="s">
        <v>175</v>
      </c>
      <c r="R5" s="468"/>
      <c r="S5" s="469"/>
    </row>
    <row r="6" spans="1:19">
      <c r="A6" s="466"/>
      <c r="B6" s="463"/>
      <c r="C6" s="22" t="s">
        <v>116</v>
      </c>
      <c r="D6" s="22" t="s">
        <v>117</v>
      </c>
      <c r="E6" s="22" t="s">
        <v>118</v>
      </c>
      <c r="F6" s="22" t="s">
        <v>119</v>
      </c>
      <c r="G6" s="22" t="s">
        <v>120</v>
      </c>
      <c r="H6" s="22" t="s">
        <v>121</v>
      </c>
      <c r="I6" s="22" t="s">
        <v>111</v>
      </c>
      <c r="J6" s="22" t="s">
        <v>122</v>
      </c>
      <c r="K6" s="22" t="s">
        <v>123</v>
      </c>
      <c r="L6" s="22" t="s">
        <v>124</v>
      </c>
      <c r="M6" s="22" t="s">
        <v>125</v>
      </c>
      <c r="N6" s="22" t="s">
        <v>126</v>
      </c>
      <c r="O6" s="22" t="s">
        <v>127</v>
      </c>
      <c r="P6" s="22" t="s">
        <v>176</v>
      </c>
      <c r="Q6" s="22" t="s">
        <v>177</v>
      </c>
      <c r="R6" s="41" t="s">
        <v>178</v>
      </c>
      <c r="S6" s="22" t="s">
        <v>179</v>
      </c>
    </row>
    <row r="7" spans="1:19">
      <c r="A7" s="379">
        <v>1</v>
      </c>
      <c r="B7" s="23" t="s">
        <v>156</v>
      </c>
      <c r="C7" s="137">
        <v>1053.68673175</v>
      </c>
      <c r="D7" s="137">
        <v>0</v>
      </c>
      <c r="E7" s="137">
        <v>0</v>
      </c>
      <c r="F7" s="137">
        <v>0</v>
      </c>
      <c r="G7" s="137">
        <v>6.1391966</v>
      </c>
      <c r="H7" s="137">
        <v>0</v>
      </c>
      <c r="I7" s="137">
        <v>0</v>
      </c>
      <c r="J7" s="137">
        <v>0</v>
      </c>
      <c r="K7" s="137">
        <v>0</v>
      </c>
      <c r="L7" s="137">
        <v>0</v>
      </c>
      <c r="M7" s="137">
        <v>0</v>
      </c>
      <c r="N7" s="137">
        <v>0</v>
      </c>
      <c r="O7" s="137">
        <v>0</v>
      </c>
      <c r="P7" s="137">
        <v>0</v>
      </c>
      <c r="Q7" s="137">
        <v>0</v>
      </c>
      <c r="R7" s="137">
        <f>SUM(C7:Q7)</f>
        <v>1059.8259283500001</v>
      </c>
      <c r="S7" s="132">
        <v>0</v>
      </c>
    </row>
    <row r="8" spans="1:19">
      <c r="A8" s="379">
        <v>2</v>
      </c>
      <c r="B8" s="24" t="s">
        <v>157</v>
      </c>
      <c r="C8" s="137">
        <v>1218.7100264999999</v>
      </c>
      <c r="D8" s="137">
        <v>0</v>
      </c>
      <c r="E8" s="137">
        <v>0</v>
      </c>
      <c r="F8" s="137">
        <v>0</v>
      </c>
      <c r="G8" s="137">
        <v>112.41534644199997</v>
      </c>
      <c r="H8" s="137">
        <v>0</v>
      </c>
      <c r="I8" s="137">
        <v>0</v>
      </c>
      <c r="J8" s="137">
        <v>0</v>
      </c>
      <c r="K8" s="137">
        <v>0</v>
      </c>
      <c r="L8" s="137">
        <v>0</v>
      </c>
      <c r="M8" s="137">
        <v>0</v>
      </c>
      <c r="N8" s="137">
        <v>0</v>
      </c>
      <c r="O8" s="137">
        <v>0</v>
      </c>
      <c r="P8" s="137">
        <v>0</v>
      </c>
      <c r="Q8" s="137">
        <v>0</v>
      </c>
      <c r="R8" s="137">
        <f>SUM(C8:Q8)</f>
        <v>1331.1253729419998</v>
      </c>
      <c r="S8" s="132">
        <v>0</v>
      </c>
    </row>
    <row r="9" spans="1:19">
      <c r="A9" s="379">
        <v>3</v>
      </c>
      <c r="B9" s="24" t="s">
        <v>158</v>
      </c>
      <c r="C9" s="137">
        <v>2430.0382865500001</v>
      </c>
      <c r="D9" s="137">
        <v>0</v>
      </c>
      <c r="E9" s="137">
        <v>0</v>
      </c>
      <c r="F9" s="137">
        <v>0</v>
      </c>
      <c r="G9" s="137">
        <v>0.48830270000000003</v>
      </c>
      <c r="H9" s="137">
        <v>0</v>
      </c>
      <c r="I9" s="137">
        <v>0</v>
      </c>
      <c r="J9" s="137">
        <v>0</v>
      </c>
      <c r="K9" s="137">
        <v>0</v>
      </c>
      <c r="L9" s="137">
        <v>0</v>
      </c>
      <c r="M9" s="137">
        <v>0</v>
      </c>
      <c r="N9" s="137">
        <v>0</v>
      </c>
      <c r="O9" s="137">
        <v>0</v>
      </c>
      <c r="P9" s="137">
        <v>0</v>
      </c>
      <c r="Q9" s="137">
        <v>0</v>
      </c>
      <c r="R9" s="137">
        <f>SUM(C9:Q9)</f>
        <v>2430.5265892500001</v>
      </c>
      <c r="S9" s="132">
        <v>0</v>
      </c>
    </row>
    <row r="10" spans="1:19">
      <c r="A10" s="379">
        <v>4</v>
      </c>
      <c r="B10" s="24" t="s">
        <v>159</v>
      </c>
      <c r="C10" s="137">
        <v>3296.4319583400002</v>
      </c>
      <c r="D10" s="137">
        <v>0</v>
      </c>
      <c r="E10" s="137">
        <v>0</v>
      </c>
      <c r="F10" s="137">
        <v>0</v>
      </c>
      <c r="G10" s="137">
        <v>0</v>
      </c>
      <c r="H10" s="137">
        <v>0</v>
      </c>
      <c r="I10" s="137">
        <v>0</v>
      </c>
      <c r="J10" s="137">
        <v>0</v>
      </c>
      <c r="K10" s="137">
        <v>0</v>
      </c>
      <c r="L10" s="137">
        <v>0</v>
      </c>
      <c r="M10" s="137">
        <v>0</v>
      </c>
      <c r="N10" s="137">
        <v>0</v>
      </c>
      <c r="O10" s="137">
        <v>0</v>
      </c>
      <c r="P10" s="137">
        <v>0</v>
      </c>
      <c r="Q10" s="137">
        <v>0</v>
      </c>
      <c r="R10" s="137">
        <f>SUM(C10:Q10)</f>
        <v>3296.4319583400002</v>
      </c>
      <c r="S10" s="132">
        <v>0</v>
      </c>
    </row>
    <row r="11" spans="1:19">
      <c r="A11" s="380">
        <v>5</v>
      </c>
      <c r="B11" s="24" t="s">
        <v>160</v>
      </c>
      <c r="C11" s="308">
        <v>0</v>
      </c>
      <c r="D11" s="308">
        <v>0</v>
      </c>
      <c r="E11" s="308">
        <v>0</v>
      </c>
      <c r="F11" s="308">
        <v>0</v>
      </c>
      <c r="G11" s="308">
        <v>0</v>
      </c>
      <c r="H11" s="308">
        <v>0</v>
      </c>
      <c r="I11" s="308">
        <v>0</v>
      </c>
      <c r="J11" s="308">
        <v>0</v>
      </c>
      <c r="K11" s="308">
        <v>0</v>
      </c>
      <c r="L11" s="308">
        <v>0</v>
      </c>
      <c r="M11" s="308">
        <v>0</v>
      </c>
      <c r="N11" s="308">
        <v>0</v>
      </c>
      <c r="O11" s="308">
        <v>0</v>
      </c>
      <c r="P11" s="308">
        <v>0</v>
      </c>
      <c r="Q11" s="308">
        <v>0</v>
      </c>
      <c r="R11" s="308">
        <f t="shared" ref="R11:R23" si="0">SUM(C11:Q11)</f>
        <v>0</v>
      </c>
      <c r="S11" s="132">
        <v>0</v>
      </c>
    </row>
    <row r="12" spans="1:19">
      <c r="A12" s="379">
        <v>6</v>
      </c>
      <c r="B12" s="24" t="s">
        <v>161</v>
      </c>
      <c r="C12" s="137">
        <v>656.39120409999998</v>
      </c>
      <c r="D12" s="137">
        <v>0</v>
      </c>
      <c r="E12" s="137">
        <v>0</v>
      </c>
      <c r="F12" s="137">
        <v>0</v>
      </c>
      <c r="G12" s="137">
        <v>1461.5275922099997</v>
      </c>
      <c r="H12" s="137">
        <v>0</v>
      </c>
      <c r="I12" s="137">
        <v>9.1082681000000001</v>
      </c>
      <c r="J12" s="137">
        <v>0</v>
      </c>
      <c r="K12" s="137">
        <v>0</v>
      </c>
      <c r="L12" s="137">
        <v>91.43816618000001</v>
      </c>
      <c r="M12" s="137">
        <v>0</v>
      </c>
      <c r="N12" s="137">
        <v>0</v>
      </c>
      <c r="O12" s="137">
        <v>0</v>
      </c>
      <c r="P12" s="137">
        <v>0</v>
      </c>
      <c r="Q12" s="137">
        <v>0</v>
      </c>
      <c r="R12" s="137">
        <f t="shared" si="0"/>
        <v>2218.4652305899995</v>
      </c>
      <c r="S12" s="132">
        <v>0</v>
      </c>
    </row>
    <row r="13" spans="1:19">
      <c r="A13" s="379">
        <v>7</v>
      </c>
      <c r="B13" s="24" t="s">
        <v>162</v>
      </c>
      <c r="C13" s="308">
        <v>0</v>
      </c>
      <c r="D13" s="308">
        <v>0</v>
      </c>
      <c r="E13" s="308">
        <v>0</v>
      </c>
      <c r="F13" s="308">
        <v>0</v>
      </c>
      <c r="G13" s="308">
        <v>0</v>
      </c>
      <c r="H13" s="308">
        <v>0</v>
      </c>
      <c r="I13" s="308">
        <v>0</v>
      </c>
      <c r="J13" s="308">
        <v>0</v>
      </c>
      <c r="K13" s="308">
        <v>0</v>
      </c>
      <c r="L13" s="137">
        <v>4993.7255231539984</v>
      </c>
      <c r="M13" s="308">
        <v>0</v>
      </c>
      <c r="N13" s="308">
        <v>0</v>
      </c>
      <c r="O13" s="308">
        <v>0</v>
      </c>
      <c r="P13" s="308">
        <v>0</v>
      </c>
      <c r="Q13" s="308">
        <v>0</v>
      </c>
      <c r="R13" s="137">
        <f t="shared" si="0"/>
        <v>4993.7255231539984</v>
      </c>
      <c r="S13" s="132">
        <v>0</v>
      </c>
    </row>
    <row r="14" spans="1:19">
      <c r="A14" s="379">
        <v>8</v>
      </c>
      <c r="B14" s="24" t="s">
        <v>163</v>
      </c>
      <c r="C14" s="137">
        <v>111.32515790000001</v>
      </c>
      <c r="D14" s="308">
        <v>0</v>
      </c>
      <c r="E14" s="308">
        <v>0</v>
      </c>
      <c r="F14" s="308">
        <v>0</v>
      </c>
      <c r="G14" s="308">
        <v>0</v>
      </c>
      <c r="H14" s="308">
        <v>0</v>
      </c>
      <c r="I14" s="308">
        <v>0</v>
      </c>
      <c r="J14" s="308">
        <v>0</v>
      </c>
      <c r="K14" s="137">
        <v>11971.909537051</v>
      </c>
      <c r="L14" s="308">
        <v>0</v>
      </c>
      <c r="M14" s="308">
        <v>0</v>
      </c>
      <c r="N14" s="308">
        <v>0</v>
      </c>
      <c r="O14" s="308">
        <v>0</v>
      </c>
      <c r="P14" s="308">
        <v>0</v>
      </c>
      <c r="Q14" s="308">
        <v>0</v>
      </c>
      <c r="R14" s="137">
        <f t="shared" si="0"/>
        <v>12083.234694951001</v>
      </c>
      <c r="S14" s="132">
        <v>0</v>
      </c>
    </row>
    <row r="15" spans="1:19">
      <c r="A15" s="379">
        <v>9</v>
      </c>
      <c r="B15" s="24" t="s">
        <v>164</v>
      </c>
      <c r="C15" s="308">
        <v>0</v>
      </c>
      <c r="D15" s="308">
        <v>0</v>
      </c>
      <c r="E15" s="308">
        <v>0</v>
      </c>
      <c r="F15" s="308">
        <v>0</v>
      </c>
      <c r="G15" s="308">
        <v>0</v>
      </c>
      <c r="H15" s="137">
        <v>79337.013601697996</v>
      </c>
      <c r="I15" s="308">
        <v>0</v>
      </c>
      <c r="J15" s="308">
        <v>0</v>
      </c>
      <c r="K15" s="308">
        <v>0</v>
      </c>
      <c r="L15" s="137">
        <v>28582.768198384001</v>
      </c>
      <c r="M15" s="308">
        <v>0</v>
      </c>
      <c r="N15" s="308">
        <v>0</v>
      </c>
      <c r="O15" s="308">
        <v>0</v>
      </c>
      <c r="P15" s="308">
        <v>0</v>
      </c>
      <c r="Q15" s="308">
        <v>0</v>
      </c>
      <c r="R15" s="137">
        <f t="shared" si="0"/>
        <v>107919.781800082</v>
      </c>
      <c r="S15" s="132">
        <v>0</v>
      </c>
    </row>
    <row r="16" spans="1:19">
      <c r="A16" s="379">
        <v>10</v>
      </c>
      <c r="B16" s="24" t="s">
        <v>165</v>
      </c>
      <c r="C16" s="308">
        <v>0</v>
      </c>
      <c r="D16" s="308">
        <v>0</v>
      </c>
      <c r="E16" s="308">
        <v>0</v>
      </c>
      <c r="F16" s="308">
        <v>0</v>
      </c>
      <c r="G16" s="308">
        <v>0</v>
      </c>
      <c r="H16" s="308">
        <v>0</v>
      </c>
      <c r="I16" s="308">
        <v>0</v>
      </c>
      <c r="J16" s="308">
        <v>0</v>
      </c>
      <c r="K16" s="308">
        <v>0</v>
      </c>
      <c r="L16" s="137">
        <v>570.24791484100012</v>
      </c>
      <c r="M16" s="137">
        <v>43.132845697999997</v>
      </c>
      <c r="N16" s="308">
        <v>0</v>
      </c>
      <c r="O16" s="308">
        <v>0</v>
      </c>
      <c r="P16" s="308">
        <v>0</v>
      </c>
      <c r="Q16" s="308">
        <v>0</v>
      </c>
      <c r="R16" s="137">
        <f t="shared" si="0"/>
        <v>613.38076053900011</v>
      </c>
      <c r="S16" s="132">
        <v>0</v>
      </c>
    </row>
    <row r="17" spans="1:19">
      <c r="A17" s="379">
        <v>11</v>
      </c>
      <c r="B17" s="24" t="s">
        <v>166</v>
      </c>
      <c r="C17" s="308">
        <v>0</v>
      </c>
      <c r="D17" s="308">
        <v>0</v>
      </c>
      <c r="E17" s="308">
        <v>0</v>
      </c>
      <c r="F17" s="308">
        <v>0</v>
      </c>
      <c r="G17" s="308">
        <v>0</v>
      </c>
      <c r="H17" s="308">
        <v>0</v>
      </c>
      <c r="I17" s="308">
        <v>0</v>
      </c>
      <c r="J17" s="308">
        <v>0</v>
      </c>
      <c r="K17" s="308">
        <v>0</v>
      </c>
      <c r="L17" s="308">
        <v>0</v>
      </c>
      <c r="M17" s="137">
        <v>1215.269349162</v>
      </c>
      <c r="N17" s="308">
        <v>0</v>
      </c>
      <c r="O17" s="308">
        <v>0</v>
      </c>
      <c r="P17" s="308">
        <v>0</v>
      </c>
      <c r="Q17" s="308">
        <v>0</v>
      </c>
      <c r="R17" s="137">
        <f t="shared" si="0"/>
        <v>1215.269349162</v>
      </c>
      <c r="S17" s="132">
        <v>0</v>
      </c>
    </row>
    <row r="18" spans="1:19">
      <c r="A18" s="379">
        <v>12</v>
      </c>
      <c r="B18" s="24" t="s">
        <v>167</v>
      </c>
      <c r="C18" s="308">
        <v>0</v>
      </c>
      <c r="D18" s="308">
        <v>0</v>
      </c>
      <c r="E18" s="308">
        <v>0</v>
      </c>
      <c r="F18" s="137">
        <v>13810.88312914</v>
      </c>
      <c r="G18" s="308">
        <v>0</v>
      </c>
      <c r="H18" s="308">
        <v>0</v>
      </c>
      <c r="I18" s="308">
        <v>0</v>
      </c>
      <c r="J18" s="308">
        <v>0</v>
      </c>
      <c r="K18" s="308">
        <v>0</v>
      </c>
      <c r="L18" s="308">
        <v>0</v>
      </c>
      <c r="M18" s="308">
        <v>0</v>
      </c>
      <c r="N18" s="308">
        <v>0</v>
      </c>
      <c r="O18" s="308">
        <v>0</v>
      </c>
      <c r="P18" s="308">
        <v>0</v>
      </c>
      <c r="Q18" s="308">
        <v>0</v>
      </c>
      <c r="R18" s="137">
        <f>SUM(C18:Q18)</f>
        <v>13810.88312914</v>
      </c>
      <c r="S18" s="132">
        <v>0</v>
      </c>
    </row>
    <row r="19" spans="1:19">
      <c r="A19" s="380">
        <v>13</v>
      </c>
      <c r="B19" s="24" t="s">
        <v>168</v>
      </c>
      <c r="C19" s="308">
        <v>0</v>
      </c>
      <c r="D19" s="308">
        <v>0</v>
      </c>
      <c r="E19" s="308">
        <v>0</v>
      </c>
      <c r="F19" s="308">
        <v>0</v>
      </c>
      <c r="G19" s="308">
        <v>0</v>
      </c>
      <c r="H19" s="308">
        <v>0</v>
      </c>
      <c r="I19" s="308">
        <v>0</v>
      </c>
      <c r="J19" s="308">
        <v>0</v>
      </c>
      <c r="K19" s="308">
        <v>0</v>
      </c>
      <c r="L19" s="308">
        <v>0</v>
      </c>
      <c r="M19" s="308">
        <v>0</v>
      </c>
      <c r="N19" s="308">
        <v>0</v>
      </c>
      <c r="O19" s="308">
        <v>0</v>
      </c>
      <c r="P19" s="308">
        <v>0</v>
      </c>
      <c r="Q19" s="308">
        <v>0</v>
      </c>
      <c r="R19" s="308">
        <f t="shared" si="0"/>
        <v>0</v>
      </c>
      <c r="S19" s="132">
        <v>0</v>
      </c>
    </row>
    <row r="20" spans="1:19">
      <c r="A20" s="379">
        <v>14</v>
      </c>
      <c r="B20" s="24" t="s">
        <v>180</v>
      </c>
      <c r="C20" s="137">
        <v>12.908555</v>
      </c>
      <c r="D20" s="308">
        <v>0</v>
      </c>
      <c r="E20" s="308">
        <v>0</v>
      </c>
      <c r="F20" s="137">
        <v>11.045070599999999</v>
      </c>
      <c r="G20" s="308">
        <v>0</v>
      </c>
      <c r="H20" s="308">
        <v>0</v>
      </c>
      <c r="I20" s="308">
        <v>0</v>
      </c>
      <c r="J20" s="308">
        <v>0</v>
      </c>
      <c r="K20" s="308">
        <v>0</v>
      </c>
      <c r="L20" s="308">
        <v>0</v>
      </c>
      <c r="M20" s="308">
        <v>0</v>
      </c>
      <c r="N20" s="308">
        <v>0</v>
      </c>
      <c r="O20" s="308">
        <v>0</v>
      </c>
      <c r="P20" s="308">
        <v>0</v>
      </c>
      <c r="Q20" s="308">
        <v>0</v>
      </c>
      <c r="R20" s="137">
        <f t="shared" si="0"/>
        <v>23.953625599999999</v>
      </c>
      <c r="S20" s="132">
        <v>0</v>
      </c>
    </row>
    <row r="21" spans="1:19">
      <c r="A21" s="379">
        <v>15</v>
      </c>
      <c r="B21" s="24" t="s">
        <v>170</v>
      </c>
      <c r="C21" s="308">
        <v>0</v>
      </c>
      <c r="D21" s="308">
        <v>0</v>
      </c>
      <c r="E21" s="308">
        <v>0</v>
      </c>
      <c r="F21" s="308">
        <v>0</v>
      </c>
      <c r="G21" s="308">
        <v>0</v>
      </c>
      <c r="H21" s="308">
        <v>0</v>
      </c>
      <c r="I21" s="308">
        <v>0</v>
      </c>
      <c r="J21" s="308">
        <v>0</v>
      </c>
      <c r="K21" s="308">
        <v>0</v>
      </c>
      <c r="L21" s="137">
        <v>189.75065080000002</v>
      </c>
      <c r="M21" s="308">
        <v>0</v>
      </c>
      <c r="N21" s="137">
        <v>595.97696535</v>
      </c>
      <c r="O21" s="308">
        <v>0</v>
      </c>
      <c r="P21" s="308">
        <v>0</v>
      </c>
      <c r="Q21" s="308">
        <v>0</v>
      </c>
      <c r="R21" s="137">
        <f t="shared" si="0"/>
        <v>785.72761615000002</v>
      </c>
      <c r="S21" s="132">
        <v>0</v>
      </c>
    </row>
    <row r="22" spans="1:19">
      <c r="A22" s="379">
        <v>16</v>
      </c>
      <c r="B22" s="24" t="s">
        <v>171</v>
      </c>
      <c r="C22" s="137">
        <v>96.488192775000002</v>
      </c>
      <c r="D22" s="137">
        <v>0</v>
      </c>
      <c r="E22" s="137">
        <v>0</v>
      </c>
      <c r="F22" s="137">
        <v>0</v>
      </c>
      <c r="G22" s="137">
        <v>3.6679239999999995E-2</v>
      </c>
      <c r="H22" s="137">
        <v>0</v>
      </c>
      <c r="I22" s="137">
        <v>0</v>
      </c>
      <c r="J22" s="137">
        <v>0</v>
      </c>
      <c r="K22" s="137">
        <v>4.7353939</v>
      </c>
      <c r="L22" s="137">
        <v>661.23518007499979</v>
      </c>
      <c r="M22" s="308">
        <v>0</v>
      </c>
      <c r="N22" s="137">
        <v>12.990615999999999</v>
      </c>
      <c r="O22" s="308">
        <v>0</v>
      </c>
      <c r="P22" s="308">
        <v>0</v>
      </c>
      <c r="Q22" s="308">
        <v>0</v>
      </c>
      <c r="R22" s="137">
        <f t="shared" si="0"/>
        <v>775.48606198999983</v>
      </c>
      <c r="S22" s="132">
        <v>0</v>
      </c>
    </row>
    <row r="23" spans="1:19">
      <c r="A23" s="381">
        <v>17</v>
      </c>
      <c r="B23" s="25" t="s">
        <v>172</v>
      </c>
      <c r="C23" s="309">
        <v>8875.9801129149982</v>
      </c>
      <c r="D23" s="310">
        <v>0</v>
      </c>
      <c r="E23" s="310">
        <v>0</v>
      </c>
      <c r="F23" s="309">
        <v>13821.928199739999</v>
      </c>
      <c r="G23" s="309">
        <v>1580.6071171919998</v>
      </c>
      <c r="H23" s="309">
        <v>79337.013601697996</v>
      </c>
      <c r="I23" s="309">
        <v>9.1082681000000001</v>
      </c>
      <c r="J23" s="310">
        <v>0</v>
      </c>
      <c r="K23" s="309">
        <v>11976.644930951001</v>
      </c>
      <c r="L23" s="309">
        <v>35089.165633434008</v>
      </c>
      <c r="M23" s="309">
        <v>1258.4021948600002</v>
      </c>
      <c r="N23" s="309">
        <v>608.96758135000005</v>
      </c>
      <c r="O23" s="310">
        <v>0</v>
      </c>
      <c r="P23" s="310">
        <v>0</v>
      </c>
      <c r="Q23" s="310">
        <v>0</v>
      </c>
      <c r="R23" s="309">
        <f t="shared" si="0"/>
        <v>152557.81764024004</v>
      </c>
      <c r="S23" s="132">
        <v>0</v>
      </c>
    </row>
    <row r="24" spans="1:19">
      <c r="R24"/>
    </row>
    <row r="25" spans="1:19">
      <c r="R25"/>
    </row>
    <row r="26" spans="1:19">
      <c r="R26"/>
    </row>
    <row r="27" spans="1:19">
      <c r="R27"/>
    </row>
    <row r="28" spans="1:19">
      <c r="R28"/>
    </row>
    <row r="29" spans="1:19">
      <c r="R29"/>
    </row>
  </sheetData>
  <mergeCells count="5">
    <mergeCell ref="A4:A6"/>
    <mergeCell ref="C4:Q4"/>
    <mergeCell ref="R4:R5"/>
    <mergeCell ref="S4:S5"/>
    <mergeCell ref="B5:B6"/>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P I E A A B Q S w M E F A A C A A g A 0 G 1 E V A V h 0 Z C k A A A A 9 Q A A A B I A H A B D b 2 5 m a W c v U G F j a 2 F n Z S 5 4 b W w g o h g A K K A U A A A A A A A A A A A A A A A A A A A A A A A A A A A A h Y 8 x D o I w G I W v Q r r T l m o M k p 8 y u I q a m B j X W i o 0 Q j G 0 C H d z 8 E h e Q Y y i b o 7 v e 9 / w 3 v 1 6 g 6 S v S u + i G q t r E 6 M A U + Q p I + t M m z x G r T v 6 I U o 4 b I Q 8 i V x 5 g 2 x s 1 N s s R o V z 5 4 i Q r u t w N 8 F 1 k x N G a U D 2 6 X I r C 1 U J 9 J H 1 f 9 n X x j p h p E I c d q 8 x n O H 5 D I d T h i m Q k U G q z b d n w 9 x n + w N h 0 Z a u b R Q 3 B 3 + 1 B j J G I O 8 L / A F Q S w M E F A A C A A g A 0 G 1 E V 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N B t R F S Z f b Y F 7 A E A A B g F A A A T A B w A R m 9 y b X V s Y X M v U 2 V j d G l v b j E u b S C i G A A o o B Q A A A A A A A A A A A A A A A A A A A A A A A A A A A C N k 0 F r 2 0 A Q h e 8 G / 4 d B v d g g j K S 0 T Z P g g 1 E S W k w h 2 I Y e b B P W 0 t j e e r W r z o 6 C j f F / 7 8 p q E h e 0 t L o I v c f M v G 9 2 Z T F j a T R M m 3 d 8 1 + 1 0 O 3 Y r C H P 4 E K Q Q X U M U g Y A J b p w t F G z M C 5 I u U L M N Y A g K u d s B 9 4 y l y t E J D / s M 1 e C H o d 3 K m F 3 v U S o c p E Z z X d A L v t 8 u 7 u W L t D + N f p 5 I K 3 f G 8 o G k 3 i z G o p Q s 1 O v n k 1 S C 4 G o x E y t U C g m S K I k X q S E s B 3 t l 9 0 E / B F 0 p F Q J T h f 2 w C d E k H k T R o D 0 x P E + 3 i F w H P + c 9 z r 8 x F s N / V Q X h W O p 8 G D T F y 9 P 8 X r B Y v s 1 8 N L Q m L A p 0 C 6 i r 7 I 7 k m p H q M S 6 / W 8 A T m c I w f k W R O 7 v 3 v z F D m P + p H C k 1 z Y R b i R 3 W v M t 3 4 A e d E z L w o c T 3 e T M S 2 q 4 N F a l R V a F n z q y n e o O G x + N F p F 4 6 g e m o D 6 m 7 B J J B 6 B w y U 7 k j p F I Q H y B r d J J 2 Z 8 + u a 4 q Q o 5 K u p 0 R 7 C 1 N 2 s q B c W n e N R m V J R m R b Y A N Z c 8 p A + K u S L s q Z d t 6 6 A 0 O g j G M G U f H W k G T X e e l W U p M C 4 5 5 P I b j U Z 8 D k V R f 6 c C F f t c s f 2 + V P 7 f L n d v m 6 X f 7 S L t + 0 y 3 H k 0 W O P 7 g G N P a S x B z X 2 s M Y e 2 N h D G 7 / h 6 q p Y I V 1 a N 1 4 r i f y W B z z x g C c e 8 M Q D n v w F f u p 3 O 1 K 3 / U l 3 v w F Q S w E C L Q A U A A I A C A D Q b U R U B W H R k K Q A A A D 1 A A A A E g A A A A A A A A A A A A A A A A A A A A A A Q 2 9 u Z m l n L 1 B h Y 2 t h Z 2 U u e G 1 s U E s B A i 0 A F A A C A A g A 0 G 1 E V A / K 6 a u k A A A A 6 Q A A A B M A A A A A A A A A A A A A A A A A 8 A A A A F t D b 2 5 0 Z W 5 0 X 1 R 5 c G V z X S 5 4 b W x Q S w E C L Q A U A A I A C A D Q b U R U m X 2 2 B e w B A A A Y B Q A A E w A A A A A A A A A A A A A A A A D h A Q A A R m 9 y b X V s Y X M v U 2 V j d G l v b j E u b V B L B Q Y A A A A A A w A D A M I A A A A a B A 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7 3 B g A A A A A A A N U G 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x J d G V t P j x J d G V t T G 9 j Y X R p b 2 4 + P E l 0 Z W 1 U e X B l P k Z v c m 1 1 b G E 8 L 0 l 0 Z W 1 U e X B l P j x J d G V t U G F 0 a D 5 T Z W N 0 a W 9 u M S 9 D J T I w M D c l M j A w M C U y M G E l M j B S Z W d p b 2 5 h b C U y M G d v d m V y b m 1 l b n R z P C 9 J d G V t U G F 0 a D 4 8 L 0 l 0 Z W 1 M b 2 N h d G l v b j 4 8 U 3 R h Y m x l R W 5 0 c m l l c z 4 8 R W 5 0 c n k g V H l w Z T 0 i S X N Q c m l 2 Y X R l I i B W Y W x 1 Z T 0 i b D A i I C 8 + P E V u d H J 5 I F R 5 c G U 9 I k Z p b G x F b m F i b G V k I i B W Y W x 1 Z T 0 i b D E i I C 8 + P E V u d H J 5 I F R 5 c G U 9 I k Z p b G x P Y m p l Y 3 R U e X B l I i B W Y W x 1 Z T 0 i c 1 R h Y m x l I i A v P j x F b n R y e S B U e X B l P S J G a W x s V G 9 E Y X R h T W 9 k Z W x F b m F i b G V k I i B W Y W x 1 Z T 0 i b D A i I C 8 + P E V u d H J 5 I F R 5 c G U 9 I l J l c 3 V s d F R 5 c G U i I F Z h b H V l P S J z V G F i b G U i I C 8 + P E V u d H J 5 I F R 5 c G U 9 I k J 1 Z m Z l c k 5 l e H R S Z W Z y Z X N o I i B W Y W x 1 Z T 0 i b D E i I C 8 + P E V u d H J 5 I F R 5 c G U 9 I k Z p b G x F c n J v c k N v Z G U i I F Z h b H V l P S J z V W 5 r b m 9 3 b i I g L z 4 8 R W 5 0 c n k g V H l w Z T 0 i R m l s b E V y c m 9 y T W V z c 2 F n Z S I g V m F s d W U 9 I n N O Z W R s Y X N 0 a W 5 n Z W 4 g b W l z b H l r d G V z L i I g L z 4 8 R W 5 0 c n k g V H l w Z T 0 i R m l s b E x h c 3 R V c G R h d G V k I i B W Y W x 1 Z T 0 i Z D I w M j I t M D I t M D R U M T I 6 N D Y 6 M z I u M D g 4 N z Y 4 M F o i I C 8 + P E V u d H J 5 I F R 5 c G U 9 I k Z p b G x T d G F 0 d X M i I F Z h b H V l P S J z R X J y b 3 I i I C 8 + P C 9 T d G F i b G V F b n R y a W V z P j w v S X R l b T 4 8 S X R l b T 4 8 S X R l b U x v Y 2 F 0 a W 9 u P j x J d G V t V H l w Z T 5 G b 3 J t d W x h P C 9 J d G V t V H l w Z T 4 8 S X R l b V B h d G g + U 2 V j d G l v b j E v Q y U y M D A 3 J T I w M D A l M j B h J T I w U m V n a W 9 u Y W w l M j B n b 3 Z l c m 5 t Z W 5 0 c y 9 L a W x k Z T w v S X R l b V B h d G g + P C 9 J d G V t T G 9 j Y X R p b 2 4 + P F N 0 Y W J s Z U V u d H J p Z X M g L z 4 8 L 0 l 0 Z W 0 + P E l 0 Z W 0 + P E l 0 Z W 1 M b 2 N h d G l v b j 4 8 S X R l b V R 5 c G U + R m 9 y b X V s Y T w v S X R l b V R 5 c G U + P E l 0 Z W 1 Q Y X R o P l N l Y 3 R p b 2 4 x L 0 M l M j A w N y U y M D A w J T I w Y S U y M F J l Z 2 l v b m F s J T I w Z 2 9 2 Z X J u b W V u d H M v Q y U y M D A 3 L j A w L m E l M j B S Z W d p b 2 5 h b C U y M G d v d m V y b m 1 l b n R z J T I w X 1 N o Z W V 0 P C 9 J d G V t U G F 0 a D 4 8 L 0 l 0 Z W 1 M b 2 N h d G l v b j 4 8 U 3 R h Y m x l R W 5 0 c m l l c y A v P j w v S X R l b T 4 8 S X R l b T 4 8 S X R l b U x v Y 2 F 0 a W 9 u P j x J d G V t V H l w Z T 5 G b 3 J t d W x h P C 9 J d G V t V H l w Z T 4 8 S X R l b V B h d G g + U 2 V j d G l v b j E v Q y U y M D A 3 J T I w M D A l M j B h J T I w U m V n a W 9 u Y W w l M j B n b 3 Z l c m 5 t Z W 5 0 c y 9 G b 3 J m c m V t b W V k Z S U y M G 9 2 Z X J z a 3 J p Z n R l c j w v S X R l b V B h d G g + P C 9 J d G V t T G 9 j Y X R p b 2 4 + P F N 0 Y W J s Z U V u d H J p Z X M g L z 4 8 L 0 l 0 Z W 0 + P E l 0 Z W 0 + P E l 0 Z W 1 M b 2 N h d G l v b j 4 8 S X R l b V R 5 c G U + R m 9 y b X V s Y T w v S X R l b V R 5 c G U + P E l 0 Z W 1 Q Y X R o P l N l Y 3 R p b 2 4 x L 0 M l M j A w N y U y M D A w J T I w Y S U y M F J l Z 2 l v b m F s J T I w Z 2 9 2 Z X J u b W V u d H M v R W 5 k c m V 0 J T I w d H l w Z T w v S X R l b V B h d G g + P C 9 J d G V t T G 9 j Y X R p b 2 4 + P F N 0 Y W J s Z U V u d H J p Z X M g L z 4 8 L 0 l 0 Z W 0 + P C 9 J d G V t c z 4 8 L 0 x v Y 2 F s U G F j a 2 F n Z U 1 l d G F k Y X R h R m l s Z T 4 W A A A A U E s F B g A A A A A A A A A A A A A A A A A A A A A A A N o A A A A B A A A A 0 I y d 3 w E V 0 R G M e g D A T 8 K X 6 w E A A A C O a 7 h E 2 i C s Q 6 i f V Z z v + X j O A A A A A A I A A A A A A A N m A A D A A A A A E A A A A P c q t + X q w m H J 0 I E q 4 W E P f x s A A A A A B I A A A K A A A A A Q A A A A f G N a k 0 J 9 V 7 A p J X B 0 O G b M V F A A A A A y d r C P m 0 j c S 5 Y x l U l S e H 7 S M / T W 5 N a + A Q r h D 6 F e 7 i l / x A c j E f 8 y h I u P j d f d 1 x G 3 D b d u Q S L G V H U g D 1 k C 1 n 8 N B M D A Y j z l d A i i i G F e h n g Q 7 Y A g j R Q A A A A I 8 M g 7 6 z Q n 2 h W 7 n 9 l / O k l y j L 8 2 T Q = = < / D a t a M a s h u p > 
</file>

<file path=customXml/itemProps1.xml><?xml version="1.0" encoding="utf-8"?>
<ds:datastoreItem xmlns:ds="http://schemas.openxmlformats.org/officeDocument/2006/customXml" ds:itemID="{1F356DDC-B2F5-4F59-9CDE-C8351F6C4B6F}">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22</vt:i4>
      </vt:variant>
      <vt:variant>
        <vt:lpstr>Navngitte områder</vt:lpstr>
      </vt:variant>
      <vt:variant>
        <vt:i4>4</vt:i4>
      </vt:variant>
    </vt:vector>
  </HeadingPairs>
  <TitlesOfParts>
    <vt:vector size="26" baseType="lpstr">
      <vt:lpstr>Contents</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Contents!_Toc66961291</vt:lpstr>
      <vt:lpstr>Contents!_Toc66961292</vt:lpstr>
      <vt:lpstr>'11'!_Toc66961293</vt:lpstr>
      <vt:lpstr>Contents!_Toc66961294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Svein Maberg</dc:creator>
  <cp:lastModifiedBy>Svein Maberg</cp:lastModifiedBy>
  <cp:lastPrinted>2022-03-25T06:45:39Z</cp:lastPrinted>
  <dcterms:created xsi:type="dcterms:W3CDTF">2022-01-30T12:35:16Z</dcterms:created>
  <dcterms:modified xsi:type="dcterms:W3CDTF">2022-05-11T07:00:44Z</dcterms:modified>
</cp:coreProperties>
</file>